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ds21-bdc01\Konsolidacija\01 KONSOLIDACIJA\KONSOLIDACIJA 2025\10 MJESEČNE KONSOLIDACIJE\12 2025\70 BURZA\02 RADNO NEREVIDIRANO TFI\"/>
    </mc:Choice>
  </mc:AlternateContent>
  <xr:revisionPtr revIDLastSave="0" documentId="13_ncr:1_{59D22537-0E70-4297-A3E9-2F754202CAC9}" xr6:coauthVersionLast="47" xr6:coauthVersionMax="47" xr10:uidLastSave="{00000000-0000-0000-0000-000000000000}"/>
  <bookViews>
    <workbookView xWindow="-108" yWindow="-108" windowWidth="23256" windowHeight="12456" tabRatio="926" activeTab="5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#REF!</definedName>
    <definedName name="ä_xn">#REF!</definedName>
    <definedName name="ada">#REF!</definedName>
    <definedName name="AG_0">#REF!</definedName>
    <definedName name="AG_1">#REF!</definedName>
    <definedName name="AG_2">#REF!</definedName>
    <definedName name="AG_3">#REF!</definedName>
    <definedName name="AG_4">#REF!</definedName>
    <definedName name="AG_5">#REF!</definedName>
    <definedName name="AG_6">#REF!</definedName>
    <definedName name="AG_7">#REF!</definedName>
    <definedName name="alapkezelesi_kts">#REF!</definedName>
    <definedName name="alfa">#REF!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#REF!</definedName>
    <definedName name="anscount" hidden="1">1</definedName>
    <definedName name="Axn">#REF!</definedName>
    <definedName name="az">#REF!</definedName>
    <definedName name="beta">#REF!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#REF!</definedName>
    <definedName name="Contracts_settings">#REF!</definedName>
    <definedName name="d">#REF!</definedName>
    <definedName name="data1" hidden="1">#REF!</definedName>
    <definedName name="data3" hidden="1">#REF!</definedName>
    <definedName name="datum">#REF!</definedName>
    <definedName name="Day_Count_Convention">#REF!</definedName>
    <definedName name="DCC_Yield_Curve">#REF!</definedName>
    <definedName name="dijfiz">#REF!</definedName>
    <definedName name="Discount" hidden="1">#REF!</definedName>
    <definedName name="display_area_2" hidden="1">#REF!</definedName>
    <definedName name="drustvo">#REF!</definedName>
    <definedName name="dsr">#REF!</definedName>
    <definedName name="E">#REF!</definedName>
    <definedName name="eszkozaranyos_kts">#REF!</definedName>
    <definedName name="Evaluation_Date">#REF!</definedName>
    <definedName name="Ex">#REF!</definedName>
    <definedName name="Exx">#REF!</definedName>
    <definedName name="FCode" hidden="1">#REF!</definedName>
    <definedName name="gamma">#REF!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#REF!</definedName>
    <definedName name="mbs">#REF!</definedName>
    <definedName name="Measurement_period">#REF!</definedName>
    <definedName name="Modelpoints">#REF!</definedName>
    <definedName name="n">#REF!</definedName>
    <definedName name="OIB">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#REF!</definedName>
    <definedName name="PZ">#REF!</definedName>
    <definedName name="razdoblje">#REF!</definedName>
    <definedName name="RCArea" hidden="1">#REF!</definedName>
    <definedName name="RDR">#REF!</definedName>
    <definedName name="Reihenfolge_Änderungsgrund">#REF!</definedName>
    <definedName name="reldobigub">#REF!</definedName>
    <definedName name="Risk_Adjustment">#REF!</definedName>
    <definedName name="s">#REF!</definedName>
    <definedName name="SA_h">#REF!</definedName>
    <definedName name="SA_i">#REF!</definedName>
    <definedName name="Scenarios_settings">#REF!</definedName>
    <definedName name="Scenarios_settings_Headers">#REF!</definedName>
    <definedName name="Scenarios_settings_InclPeriod">#REF!</definedName>
    <definedName name="sencount" hidden="1">1</definedName>
    <definedName name="Sex">#REF!</definedName>
    <definedName name="Shift">#REF!</definedName>
    <definedName name="SI">#REF!</definedName>
    <definedName name="SM">#REF!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#REF!</definedName>
    <definedName name="theta">#REF!</definedName>
    <definedName name="Time_Unit">#REF!</definedName>
    <definedName name="TIR">#REF!</definedName>
    <definedName name="TIR_m">#REF!</definedName>
    <definedName name="ttttttt">#REF!</definedName>
    <definedName name="v">#REF!</definedName>
    <definedName name="vrsta_nekretnine">#REF!</definedName>
    <definedName name="VV_szorzó">#REF!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G50" i="2" s="1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G62" i="2" l="1"/>
  <c r="P19" i="2"/>
  <c r="G19" i="2"/>
  <c r="M57" i="2"/>
  <c r="P50" i="2"/>
  <c r="J50" i="2"/>
  <c r="P57" i="2"/>
  <c r="M33" i="2"/>
  <c r="J41" i="2"/>
  <c r="I23" i="2"/>
  <c r="H23" i="2"/>
  <c r="K23" i="2"/>
  <c r="F5" i="4"/>
  <c r="F62" i="4" s="1"/>
  <c r="F64" i="4" s="1"/>
  <c r="F66" i="4" s="1"/>
  <c r="M62" i="2"/>
  <c r="M41" i="2"/>
  <c r="L23" i="2"/>
  <c r="J62" i="2"/>
  <c r="J57" i="2"/>
  <c r="J33" i="2"/>
  <c r="G41" i="2"/>
  <c r="M19" i="2"/>
  <c r="J19" i="2"/>
  <c r="J7" i="2"/>
  <c r="P7" i="2"/>
  <c r="P62" i="2"/>
  <c r="L56" i="2"/>
  <c r="I56" i="2"/>
  <c r="E56" i="2"/>
  <c r="O56" i="2"/>
  <c r="M50" i="2"/>
  <c r="P41" i="2"/>
  <c r="F23" i="2"/>
  <c r="G33" i="2"/>
  <c r="E23" i="2"/>
  <c r="O23" i="2"/>
  <c r="N23" i="2"/>
  <c r="P24" i="2"/>
  <c r="J24" i="2"/>
  <c r="G57" i="2"/>
  <c r="M24" i="2"/>
  <c r="M7" i="2"/>
  <c r="H56" i="2"/>
  <c r="G24" i="2"/>
  <c r="K56" i="2"/>
  <c r="P33" i="2"/>
  <c r="E5" i="4"/>
  <c r="E62" i="4" s="1"/>
  <c r="E64" i="4" s="1"/>
  <c r="E66" i="4" s="1"/>
  <c r="G7" i="2"/>
  <c r="N56" i="2"/>
  <c r="F56" i="2"/>
  <c r="F11" i="2"/>
  <c r="F22" i="2" s="1"/>
  <c r="H11" i="2"/>
  <c r="I11" i="2"/>
  <c r="I22" i="2" s="1"/>
  <c r="K11" i="2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2" i="1"/>
  <c r="J55" i="1"/>
  <c r="J56" i="1"/>
  <c r="J57" i="1"/>
  <c r="J58" i="1"/>
  <c r="J59" i="1"/>
  <c r="J64" i="1"/>
  <c r="J65" i="1"/>
  <c r="J66" i="1"/>
  <c r="J69" i="1"/>
  <c r="J70" i="1"/>
  <c r="J71" i="1"/>
  <c r="J73" i="1"/>
  <c r="J74" i="1"/>
  <c r="J75" i="1"/>
  <c r="J78" i="1"/>
  <c r="J80" i="1"/>
  <c r="J81" i="1"/>
  <c r="J82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I89" i="1"/>
  <c r="E89" i="1"/>
  <c r="F85" i="1"/>
  <c r="H85" i="1"/>
  <c r="I85" i="1"/>
  <c r="E85" i="1"/>
  <c r="F79" i="1"/>
  <c r="H79" i="1"/>
  <c r="I79" i="1"/>
  <c r="E79" i="1"/>
  <c r="F76" i="1"/>
  <c r="H76" i="1"/>
  <c r="E76" i="1"/>
  <c r="F72" i="1"/>
  <c r="H72" i="1"/>
  <c r="I72" i="1"/>
  <c r="E72" i="1"/>
  <c r="F67" i="1"/>
  <c r="H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J89" i="1" l="1"/>
  <c r="G37" i="1"/>
  <c r="J23" i="2"/>
  <c r="I49" i="2"/>
  <c r="I53" i="2" s="1"/>
  <c r="I70" i="2" s="1"/>
  <c r="G25" i="1"/>
  <c r="M23" i="2"/>
  <c r="G9" i="1"/>
  <c r="L49" i="2"/>
  <c r="L53" i="2" s="1"/>
  <c r="L70" i="2" s="1"/>
  <c r="G23" i="2"/>
  <c r="G41" i="1"/>
  <c r="J6" i="1"/>
  <c r="P56" i="2"/>
  <c r="M56" i="2"/>
  <c r="G56" i="2"/>
  <c r="F49" i="2"/>
  <c r="F53" i="2" s="1"/>
  <c r="F70" i="2" s="1"/>
  <c r="P23" i="2"/>
  <c r="G111" i="1"/>
  <c r="G105" i="1"/>
  <c r="J105" i="1"/>
  <c r="J102" i="1"/>
  <c r="G102" i="1"/>
  <c r="G99" i="1"/>
  <c r="J99" i="1"/>
  <c r="G93" i="1"/>
  <c r="J93" i="1"/>
  <c r="G85" i="1"/>
  <c r="J85" i="1"/>
  <c r="G76" i="1"/>
  <c r="J72" i="1"/>
  <c r="G72" i="1"/>
  <c r="G67" i="1"/>
  <c r="G63" i="1"/>
  <c r="G45" i="1"/>
  <c r="J45" i="1"/>
  <c r="J37" i="1"/>
  <c r="G30" i="1"/>
  <c r="G20" i="1"/>
  <c r="J15" i="1"/>
  <c r="J9" i="1"/>
  <c r="J56" i="2"/>
  <c r="O49" i="2"/>
  <c r="O53" i="2" s="1"/>
  <c r="O70" i="2" s="1"/>
  <c r="M11" i="2"/>
  <c r="K22" i="2"/>
  <c r="K49" i="2" s="1"/>
  <c r="K53" i="2" s="1"/>
  <c r="J111" i="1"/>
  <c r="I84" i="1"/>
  <c r="J79" i="1"/>
  <c r="G79" i="1"/>
  <c r="J63" i="1"/>
  <c r="G50" i="1"/>
  <c r="I36" i="1"/>
  <c r="J41" i="1"/>
  <c r="J30" i="1"/>
  <c r="J25" i="1"/>
  <c r="J20" i="1"/>
  <c r="I19" i="1"/>
  <c r="G15" i="1"/>
  <c r="G22" i="2"/>
  <c r="E49" i="2"/>
  <c r="G11" i="2"/>
  <c r="J54" i="1"/>
  <c r="J53" i="1" s="1"/>
  <c r="P11" i="2"/>
  <c r="N22" i="2"/>
  <c r="G54" i="1"/>
  <c r="G53" i="1" s="1"/>
  <c r="E84" i="1"/>
  <c r="G89" i="1"/>
  <c r="H22" i="2"/>
  <c r="J11" i="2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G49" i="2" l="1"/>
  <c r="M22" i="2"/>
  <c r="J84" i="1"/>
  <c r="J36" i="1"/>
  <c r="K24" i="3"/>
  <c r="K25" i="3" s="1"/>
  <c r="J31" i="3"/>
  <c r="L31" i="3" s="1"/>
  <c r="J19" i="3"/>
  <c r="L19" i="3" s="1"/>
  <c r="C24" i="3"/>
  <c r="C25" i="3" s="1"/>
  <c r="E24" i="3"/>
  <c r="E25" i="3" s="1"/>
  <c r="E28" i="3" s="1"/>
  <c r="E43" i="3" s="1"/>
  <c r="G84" i="1"/>
  <c r="F115" i="1"/>
  <c r="F60" i="1"/>
  <c r="G36" i="1"/>
  <c r="N49" i="2"/>
  <c r="N53" i="2" s="1"/>
  <c r="P22" i="2"/>
  <c r="E13" i="1"/>
  <c r="G13" i="1" s="1"/>
  <c r="G19" i="1"/>
  <c r="J29" i="3"/>
  <c r="L29" i="3" s="1"/>
  <c r="J38" i="3"/>
  <c r="L38" i="3" s="1"/>
  <c r="H13" i="1"/>
  <c r="J19" i="1"/>
  <c r="M53" i="2"/>
  <c r="K70" i="2"/>
  <c r="M70" i="2" s="1"/>
  <c r="E115" i="1"/>
  <c r="G62" i="1"/>
  <c r="F24" i="3"/>
  <c r="F25" i="3" s="1"/>
  <c r="F28" i="3" s="1"/>
  <c r="F43" i="3" s="1"/>
  <c r="H49" i="2"/>
  <c r="H53" i="2" s="1"/>
  <c r="J22" i="2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P49" i="2" l="1"/>
  <c r="M49" i="2"/>
  <c r="J49" i="2"/>
  <c r="G115" i="1"/>
  <c r="E60" i="1"/>
  <c r="G60" i="1" s="1"/>
  <c r="H60" i="1"/>
  <c r="J53" i="2"/>
  <c r="H70" i="2"/>
  <c r="J70" i="2" s="1"/>
  <c r="N70" i="2"/>
  <c r="P70" i="2" s="1"/>
  <c r="P53" i="2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  <c r="J116" i="1" l="1"/>
  <c r="J61" i="1"/>
  <c r="H115" i="1" l="1"/>
  <c r="J83" i="1" l="1"/>
  <c r="J68" i="1" l="1"/>
  <c r="I67" i="1"/>
  <c r="J67" i="1" l="1"/>
  <c r="J77" i="1" l="1"/>
  <c r="I76" i="1"/>
  <c r="J76" i="1" l="1"/>
  <c r="I62" i="1"/>
  <c r="J62" i="1" l="1"/>
  <c r="I115" i="1"/>
  <c r="J115" i="1" s="1"/>
  <c r="J14" i="1" l="1"/>
  <c r="I13" i="1"/>
  <c r="J13" i="1" l="1"/>
  <c r="I50" i="1" l="1"/>
  <c r="J51" i="1"/>
  <c r="J50" i="1" l="1"/>
  <c r="I60" i="1"/>
  <c r="J60" i="1" s="1"/>
</calcChain>
</file>

<file path=xl/sharedStrings.xml><?xml version="1.0" encoding="utf-8"?>
<sst xmlns="http://schemas.openxmlformats.org/spreadsheetml/2006/main" count="1093" uniqueCount="721">
  <si>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</si>
  <si>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</si>
  <si>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</si>
  <si>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</si>
  <si>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</si>
  <si>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</si>
  <si>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</si>
  <si>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</si>
  <si>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</si>
  <si>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</si>
  <si>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</si>
  <si>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</si>
  <si>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</si>
  <si>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</si>
  <si>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</si>
  <si>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</si>
  <si>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</si>
  <si>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</si>
  <si>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</si>
  <si>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</si>
  <si>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</si>
  <si>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</si>
  <si>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</si>
  <si>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</si>
  <si>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</si>
  <si>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</si>
  <si>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</si>
  <si>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</si>
  <si>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</si>
  <si>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</si>
  <si>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</si>
  <si>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</si>
  <si>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</si>
  <si>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</si>
  <si>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</si>
  <si>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</si>
  <si>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</si>
  <si>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</si>
  <si>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</si>
  <si>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</si>
  <si>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</si>
  <si>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</si>
  <si>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</si>
  <si>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</si>
  <si>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</si>
  <si>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</si>
  <si>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</si>
  <si>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</si>
  <si>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</si>
  <si>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</si>
  <si>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</si>
  <si>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</si>
  <si>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</si>
  <si>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</si>
  <si>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</si>
  <si>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</si>
  <si>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</si>
  <si>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</si>
  <si>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</si>
  <si>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</si>
  <si>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</si>
  <si>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</si>
  <si>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</si>
  <si>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</si>
  <si>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</si>
  <si>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</si>
  <si>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</si>
  <si>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</si>
  <si>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</si>
  <si>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</si>
  <si>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</si>
  <si>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</si>
  <si>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</si>
  <si>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</si>
  <si>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</si>
  <si>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</si>
  <si>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</si>
  <si>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</si>
  <si>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</si>
  <si>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</si>
  <si>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</si>
  <si>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</si>
  <si>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</si>
  <si>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</si>
  <si>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</si>
  <si>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</si>
  <si>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</si>
  <si>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</si>
  <si>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</si>
  <si>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</si>
  <si>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</si>
  <si>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</si>
  <si>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</si>
  <si>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</si>
  <si>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</si>
  <si>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</si>
  <si>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</si>
  <si>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</si>
  <si>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</si>
  <si>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</si>
  <si>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</si>
  <si>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</si>
  <si>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</si>
  <si>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</si>
  <si>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</si>
  <si>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</si>
  <si>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</si>
  <si>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</si>
  <si>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</si>
  <si>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</si>
  <si>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</si>
  <si>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</si>
  <si>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</si>
  <si>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</si>
  <si>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</si>
  <si>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</si>
  <si>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</si>
  <si>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</si>
  <si>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</si>
  <si>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</si>
  <si>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</si>
  <si>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</si>
  <si>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</si>
  <si>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</si>
  <si>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</si>
  <si>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</si>
  <si>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</si>
  <si>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</si>
  <si>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</si>
  <si>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</si>
  <si>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</si>
  <si>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</si>
  <si>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</si>
  <si>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</si>
  <si>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</si>
  <si>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</si>
  <si>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</si>
  <si>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</si>
  <si>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</si>
  <si>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</si>
  <si>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</si>
  <si>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</si>
  <si>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</si>
  <si>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</si>
  <si>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</si>
  <si>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</si>
  <si>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</si>
  <si>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</si>
  <si>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</si>
  <si>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</si>
  <si>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</si>
  <si>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</si>
  <si>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</si>
  <si>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</si>
  <si>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</si>
  <si>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</si>
  <si>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</si>
  <si>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</si>
  <si>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</si>
  <si>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</si>
  <si>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</si>
  <si>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</si>
  <si>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</si>
  <si>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</si>
  <si>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</si>
  <si>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</si>
  <si>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</si>
  <si>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</si>
  <si>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</si>
  <si>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</si>
  <si>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</si>
  <si>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</si>
  <si>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</si>
  <si>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</si>
  <si>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</si>
  <si>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</si>
  <si>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</si>
  <si>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</si>
  <si>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</si>
  <si>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</si>
  <si>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</si>
  <si>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</si>
  <si>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</si>
  <si>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</si>
  <si>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</si>
  <si>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</si>
  <si>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</si>
  <si>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</si>
  <si>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</si>
  <si>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</si>
  <si>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</si>
  <si>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</si>
  <si>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</si>
  <si>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</si>
  <si>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</si>
  <si>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</si>
  <si>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</si>
  <si>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</si>
  <si>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</si>
  <si>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</si>
  <si>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</si>
  <si>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</si>
  <si>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</si>
  <si>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</si>
  <si>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</si>
  <si>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</si>
  <si>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</si>
  <si>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</si>
  <si>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</si>
  <si>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</si>
  <si>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</si>
  <si>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</si>
  <si>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</si>
  <si>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</si>
  <si>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</si>
  <si>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</si>
  <si>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</si>
  <si>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</si>
  <si>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</si>
  <si>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</si>
  <si>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</si>
  <si>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</si>
  <si>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</si>
  <si>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</si>
  <si>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</si>
  <si>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</si>
  <si>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</si>
  <si>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</si>
  <si>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</si>
  <si>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</si>
  <si>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</si>
  <si>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</si>
  <si>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</si>
  <si>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</si>
  <si>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</si>
  <si>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</si>
  <si>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</si>
  <si>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</si>
  <si>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</si>
  <si>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</si>
  <si>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</si>
  <si>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</si>
  <si>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</si>
  <si>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</si>
  <si>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</si>
  <si>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</si>
  <si>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</si>
  <si>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</si>
  <si>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</si>
  <si>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</si>
  <si>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</si>
  <si>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</si>
  <si>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</si>
  <si>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</si>
  <si>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</si>
  <si>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</si>
  <si>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</si>
  <si>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</si>
  <si>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</si>
  <si>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</si>
  <si>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</si>
  <si>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</si>
  <si>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</si>
  <si>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</si>
  <si>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</si>
  <si>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</si>
  <si>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</si>
  <si>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</si>
  <si>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</si>
  <si>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</si>
  <si>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</si>
  <si>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</si>
  <si>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</si>
  <si>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</si>
  <si>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</si>
  <si>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</si>
  <si>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</si>
  <si>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</si>
  <si>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</si>
  <si>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</si>
  <si>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</si>
  <si>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</si>
  <si>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</si>
  <si>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</si>
  <si>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</si>
  <si>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</si>
  <si>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</si>
  <si>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</si>
  <si>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</si>
  <si>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</si>
  <si>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</si>
  <si>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</si>
  <si>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</si>
  <si>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</si>
  <si>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</si>
  <si>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</si>
  <si>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</si>
  <si>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</si>
  <si>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</si>
  <si>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</si>
  <si>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</si>
  <si>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</si>
  <si>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</si>
  <si>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</si>
  <si>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</si>
  <si>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</si>
  <si>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</si>
  <si>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</si>
  <si>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</si>
  <si>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</si>
  <si>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</si>
  <si>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</si>
  <si>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</si>
  <si>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</si>
  <si>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</si>
  <si>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</si>
  <si>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</si>
  <si>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</si>
  <si>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</si>
  <si>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</si>
  <si>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</si>
  <si>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</si>
  <si>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</si>
  <si>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</si>
  <si>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</si>
  <si>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</si>
  <si>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</si>
  <si>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</si>
  <si>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</si>
  <si>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</si>
  <si>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</si>
  <si>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</si>
  <si>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</si>
  <si>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</si>
  <si>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</si>
  <si>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</si>
  <si>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</si>
  <si>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</si>
  <si>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</si>
  <si>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</si>
  <si>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</si>
  <si>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</si>
  <si>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</si>
  <si>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</si>
  <si>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</si>
  <si>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</si>
  <si>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</si>
  <si>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</si>
  <si>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</si>
  <si>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</si>
  <si>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</si>
  <si>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</si>
  <si>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</si>
  <si>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</si>
  <si>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</si>
  <si>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</si>
  <si>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</si>
  <si>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</si>
  <si>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</si>
  <si>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</si>
  <si>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</si>
  <si>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</si>
  <si>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</si>
  <si>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</si>
  <si>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</si>
  <si>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</si>
  <si>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</si>
  <si>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</si>
  <si>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</si>
  <si>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</si>
  <si>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</si>
  <si>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</si>
  <si>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</si>
  <si>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</si>
  <si>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</si>
  <si>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</si>
  <si>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</si>
  <si>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</si>
  <si>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</si>
  <si>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</si>
  <si>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</si>
  <si>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</si>
  <si>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</si>
  <si>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</si>
  <si>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</si>
  <si>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</si>
  <si>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</si>
  <si>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</si>
  <si>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</si>
  <si>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</si>
  <si>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</si>
  <si>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</si>
  <si>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</si>
  <si>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</si>
  <si>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</si>
  <si>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</si>
  <si>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</si>
  <si>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</si>
  <si>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</si>
  <si>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</si>
  <si>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</si>
  <si>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</si>
  <si>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</si>
  <si>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</si>
  <si>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</si>
  <si>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</si>
  <si>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</si>
  <si>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</si>
  <si>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</si>
  <si>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</si>
  <si>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</si>
  <si>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</si>
  <si>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</si>
  <si>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</si>
  <si>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</si>
  <si>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</si>
  <si>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</si>
  <si>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</si>
  <si>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</si>
  <si>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</si>
  <si>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</si>
  <si>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</si>
  <si>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</si>
  <si>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</si>
  <si>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</si>
  <si>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</si>
  <si>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</si>
  <si>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</si>
  <si>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</si>
  <si>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</si>
  <si>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</si>
  <si>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</si>
  <si>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</si>
  <si>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</si>
  <si>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</si>
  <si>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</si>
  <si>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</si>
  <si>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</si>
  <si>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</si>
  <si>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</si>
  <si>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</si>
  <si>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</si>
  <si>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</si>
  <si>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</si>
  <si>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</si>
  <si>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</si>
  <si>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</si>
  <si>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</si>
  <si>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</si>
  <si>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</si>
  <si>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</si>
  <si>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</si>
  <si>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</si>
  <si>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</si>
  <si>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</si>
  <si>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</si>
  <si>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</si>
  <si>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</si>
  <si>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</si>
  <si>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</si>
  <si>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</si>
  <si>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</si>
  <si>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</si>
  <si>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</si>
  <si>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</si>
  <si>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</si>
  <si>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</si>
  <si>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</si>
  <si>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</si>
  <si>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</si>
  <si>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</si>
  <si>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</si>
  <si>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</si>
  <si>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</si>
  <si>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</si>
  <si>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</si>
  <si>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</si>
  <si>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</si>
  <si>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</si>
  <si>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</si>
  <si>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</si>
  <si>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</si>
  <si>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</si>
  <si>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</si>
  <si>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</si>
  <si>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</si>
  <si>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</si>
  <si>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</si>
  <si>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</si>
  <si>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</si>
  <si>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</si>
  <si>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</si>
  <si>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</si>
  <si>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</si>
  <si>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</si>
  <si>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</si>
  <si>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</si>
  <si>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</si>
  <si>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</si>
  <si>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</si>
  <si>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</si>
  <si>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</si>
  <si>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</si>
  <si>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</si>
  <si>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</si>
  <si>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</si>
  <si>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</si>
  <si>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</si>
  <si>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</si>
  <si>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</si>
  <si>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</si>
  <si>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</si>
  <si>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</si>
  <si>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</si>
  <si>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</si>
  <si>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</si>
  <si>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</si>
  <si>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</si>
  <si>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</si>
  <si>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</si>
  <si>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</si>
  <si>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</si>
  <si>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</si>
  <si>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</si>
  <si>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</si>
  <si>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</si>
  <si>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</si>
  <si>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</si>
  <si>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</si>
  <si>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</si>
  <si>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</si>
  <si>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</si>
  <si>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</si>
  <si>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</si>
  <si>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</si>
  <si>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</si>
  <si>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</si>
  <si>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</si>
  <si>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</si>
  <si>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</si>
  <si>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</si>
  <si>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</si>
  <si>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</si>
  <si>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</si>
  <si>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</si>
  <si>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</si>
  <si>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</si>
  <si>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</si>
  <si>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</si>
  <si>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</si>
  <si>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</si>
  <si>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</si>
  <si>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</si>
  <si>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</si>
  <si>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</si>
  <si>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</si>
  <si>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</si>
  <si>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</si>
  <si>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</si>
  <si>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</si>
  <si>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</si>
  <si>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</si>
  <si>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</si>
  <si>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</si>
  <si>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</si>
  <si>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</si>
  <si>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</si>
  <si>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</si>
  <si>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</si>
  <si>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</si>
  <si>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</si>
  <si>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</si>
  <si>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</si>
  <si>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</si>
  <si>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</si>
  <si>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</si>
  <si>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</si>
  <si>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</si>
  <si>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</si>
  <si>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</si>
  <si>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</si>
  <si>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</si>
  <si>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</si>
  <si>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</si>
  <si>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</si>
  <si>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</si>
  <si>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</si>
  <si>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</si>
  <si>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</si>
  <si>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</si>
  <si>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</si>
  <si>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</si>
  <si>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</si>
  <si>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</si>
  <si>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</si>
  <si>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</si>
  <si>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</si>
  <si>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</si>
  <si>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</si>
  <si>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</si>
  <si>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</si>
  <si>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</si>
  <si>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</si>
  <si>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</si>
  <si>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</si>
  <si>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</si>
  <si>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</si>
  <si>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</si>
  <si>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</si>
  <si>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</si>
  <si>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</si>
  <si>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</si>
  <si>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</si>
  <si>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</si>
  <si>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</si>
  <si>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</si>
  <si>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</si>
  <si>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</si>
  <si>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</si>
  <si>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</si>
  <si>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</si>
  <si>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</si>
  <si>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</si>
  <si>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</si>
  <si>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</si>
  <si>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</si>
  <si>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</si>
  <si>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</si>
  <si>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</si>
  <si>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</si>
  <si>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</si>
  <si>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</si>
  <si>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</si>
  <si>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</si>
  <si>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</si>
  <si>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</si>
  <si>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</si>
  <si>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</si>
  <si>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</si>
  <si>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</si>
  <si>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</si>
  <si>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</si>
  <si>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</si>
  <si>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</si>
  <si>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</si>
  <si>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</si>
  <si>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</si>
  <si>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</si>
  <si>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081353961</t>
  </si>
  <si>
    <t>Jelena Matijević</t>
  </si>
  <si>
    <t>072 00 1884</t>
  </si>
  <si>
    <t>izdavatelji@crosig.hr</t>
  </si>
  <si>
    <t>Naziv izdavatelja: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</si>
  <si>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</si>
  <si>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</si>
  <si>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</si>
  <si>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</si>
  <si>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</si>
  <si>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</si>
  <si>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</si>
  <si>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</si>
  <si>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</si>
  <si>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</si>
  <si>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</si>
  <si>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</si>
  <si>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</si>
  <si>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</si>
  <si>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</si>
  <si>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Grupa nema potvrda o sudjelovanju, konvertibilnih zadužnica, jamstava, opcija ili sličnih vrijednosnica ili prava.</t>
  </si>
  <si>
    <t>12.</t>
  </si>
  <si>
    <t>Grupa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</si>
  <si>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</si>
  <si>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</si>
  <si>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</si>
  <si>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</si>
  <si>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16.</t>
  </si>
  <si>
    <t>Grupa nema materijalnih aranžmana sa društvima koji nisu uključeni u prezentirane konsolidirane financijske izvještaje.</t>
  </si>
  <si>
    <t>17.</t>
  </si>
  <si>
    <t>KOREQT d.o.o.</t>
  </si>
  <si>
    <t xml:space="preserve">Poslovanje Grupe nema sezonski karakter. </t>
  </si>
  <si>
    <t>Izvještavanje po segmentima</t>
  </si>
  <si>
    <t>Fer vrijednost</t>
  </si>
  <si>
    <t>Pregled financijske imovine i obveza</t>
  </si>
  <si>
    <t>Transakcije s povezanim osobama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</si>
  <si>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</si>
  <si>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 xml:space="preserve">U konsolidaciji se metodom udjela vrednuju ulaganja u pridružena društva Agroservis – STP d.o.o, Virovitica (37%) i zajednički pothvat PBZ CROATIA osiguranje d.d., Zagreb (50,0%). 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</si>
  <si>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</si>
  <si>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</si>
  <si>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</si>
  <si>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</si>
  <si>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</si>
  <si>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</si>
  <si>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</si>
  <si>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</si>
  <si>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</si>
  <si>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Društvo je u većinskom vlasništvu ADRIS GRUPE d.d., Rovinj te je uključeno u konsolidirane financijske izvještaja ADRIS GRUPE d.d. koji su dostupni na web stranicama ADRIS GRUPE d.d.</t>
  </si>
  <si>
    <t>Financijski izvještaji su dostupni na Internet stranicama adris.hr.</t>
  </si>
  <si>
    <r>
      <t>U nastavku su prikazane skraćene financijske informacije za društvo PBZ CROATIA</t>
    </r>
    <r>
      <rPr>
        <sz val="10"/>
        <color rgb="FF000000"/>
        <rFont val="Arial"/>
        <family val="2"/>
        <charset val="238"/>
      </rPr>
      <t xml:space="preserve"> osiguranje d.d. za posljednju godinu za koju su usvojeni godišnji financijski izvještaje te koje su za Grupu iskazane primjenom metode udjela.</t>
    </r>
  </si>
  <si>
    <t>CROATIA NEKRETNINE d.o.o.</t>
  </si>
  <si>
    <t>Izvještajne segmente Grupe čine segment životnih osiguranja i segment neživotnih osiguranja. Opis segmenata kao i alokacija troškova između segmenata osiguranja života i neživota, kapitala i rezervi te imovine, opisanih u godišnjim financijskim izvještajima za 2024. godinu, nisu se mijenjali. U promatranom razdoblju nije bilo značajnih intersegmentalnih prihoda i troškova.
Izvještaji po segmentima, prikazani su u prethodnim obrascima.</t>
  </si>
  <si>
    <t>Događaji nakon datuma bilance
Nije bilo značajnih događaja nakon datuma bilance.</t>
  </si>
  <si>
    <t>Računovodstvene politike i metode izračunavanja korištene u pripremi financijskih izvještaja za izvještajno razdoblje odgovaraju onima koje su korištene u pripremi revidiranih godišnjih financijskih izvještaja za 2024. godinu. Dodatno je tijekom 2025. godine Grupa sklopila virtualne ugovore o kupnji električne energije (VPPA) kao kupac te je stoga prvi put primijenila računovodstvene politike vezane za povezane derivativne financijske instrumente i računovodstvo zaštite. Detalji su objavljeni u sklopu nekonsolidiranog nerevidiranog izvještaja o poslovanju za treće tromjesečje 2025. godine.</t>
  </si>
  <si>
    <t xml:space="preserve">Nadzorni odbor Croatia osiguranja d.d. 4. travnja 2025. odobrio je transakcije između Croatia osiguranja d.d. i Adris grupe d.d., a koje se odnose na stjecanje neposrednih udjela u kapitalu kroz kupoprodaju dionica Pozavarovalnice Sava d.d. i Professio Energia d.d. Croatia osiguranje d.d. i Adris grupa d.d., kao većinski dioničar Croatia osiguranja d.d., sklopili su dva ugovora radi učinkovitijeg upravljanja unutar Grupe. Croatia osiguranje d.d. od Adris grupe d.d. kupilo je i steklo ukupno 838.197 dionica Pozavarovalnice Sava d.d. koje čine 4,87% temeljenog kapitala Izdavatelja. Sklopljen je i ugovor kojim je Adris grupa d.d. od Croatia osiguranja d.d. kupila i stekla ukupno 567.193 redovnih dionica Professio Energia d.d. koje predstavljaju 19,9985% upisanog temeljnog kapitala tog društva. Provedbom ovih ugovora sve dionice Professio Energia d.d. koje je Croatia osiguranje d.d. do sada imalo prelaze u vlasništvo Adris grupe d.d., dok Croatia osiguranje d.d. postaje vlasnikom dionica Pozavarovalnice Sava d.d. koje su do sada bile u vlasništvu Adris grupe d.d.
Osim gore navedenog, u tekućem izvještajnom razdoblju odvijale su se uobičajene transakcije roba i usluga između članica Grupe. 
</t>
  </si>
  <si>
    <t>Stanje na dan: 31.12.2025.</t>
  </si>
  <si>
    <t>U razdoblju: 1.1.2025. - 31.12.2025.</t>
  </si>
  <si>
    <t>Izvještajno razdoblje: 1.1.2025. - 31.12.2025.</t>
  </si>
  <si>
    <t>Objašnjenje poslovnih događaja koji su značajni za razumijevanje promjena u izvještaju o financijskom položaju i poslovnim rezultatima za izvještajno tromjesečno razdoblje u odnosu na zadnju poslovnu godinu objavljeni su unutar Međuizvještaja rukovodstva u sklopu konsolidiranog nerevidiranog izvještaja o poslovanju na kraju četvrtog tromjesečja 2025. godine.</t>
  </si>
  <si>
    <t>Detalji o fer vrijednosti financijske imovine (pregled imovine po razinama fer vrijednosti, opis pojedine razine fer vrijednosti, metode određivanja fer vrijednosti itd.) objavljeni su u bilješkama u sklopu konsolidiranog nerevidiranog izvještaja o poslovanju na kraju četvrtog tromjesečja 2025. godine.</t>
  </si>
  <si>
    <t>Pregled financijske imovine i obveza s obzirom na vrste instrumenata prikazani su u sklopu konsolidiranog nerevidiranog izvještaja o poslovanju na kraju četvrtog tromjesečja 2025. godine.</t>
  </si>
  <si>
    <t>Detalji o temelju za sastavljanje financijskih izvještaja, valuti izvješćivanja, kao i ostale potrebne objave, navedene su u sklopu konsolidiranog nerevidiranog izvještaja o poslovanju na kraju četvrtog tromjesečja 2025. godine.</t>
  </si>
  <si>
    <t>Prilikom sastavljanja konsolidiranog nerevidiranog izvještaja o poslovanju na kraju četvrtog tromjesečja 2025. godine primjenjuju se iste računovodstvene politike kao i u posljednjim godišnjim financijskim izvještajima za 2024. godinu koji su objavljeni na službenoj stranici društva, službenim stranicama Zagrebačke burze te u Službenom registru propisanih informacija HANFA-e. Dodatno je tijekom 2025. godine Grupa sklopila virtualne ugovore o kupnji električne energije (VPPA) kao kupac te je stoga prvi put primijenila računovodstvene politike vezane za povezane derivativne financijske instrumente i računovodstvo zaštite.</t>
  </si>
  <si>
    <t>Detalji su objavljeni unutar Međuizvještaja rukovodstva u sklopu konsolidiranog nerevidiranog izvještaja o poslovanju na kraju četvrtog tromjesečja 2025. godine.</t>
  </si>
  <si>
    <t>U nastavku se nalazi pregled obveza Grupe po dospjelosti na dan 31. prosinca 2025. i 31. prosinca 2024. godine:</t>
  </si>
  <si>
    <t>Temeljni kapital Društva na dan 31. prosinca 2025. godine iznosi 79.924 tisuća EUR, a podijeljen je na 429.697 dionica čija nominalna vrijednost iznosi 186,00 EUR. Dionice nose sljedeće oznake i vrijednosti:</t>
  </si>
  <si>
    <t>Prosječan broj zaposlenih Grupe tijekom tekućeg razdoblja je 3.971.</t>
  </si>
  <si>
    <t>Godišnji financijski izvještaj za 2024. godinu, radi razumijevanja informacija objavljenih u bilješkama uz financijske izvještaje sastavljenih za na kraju četvrtog tromjesečja 2025. godine, dostupan je na službenoj stranici društva, službenim stranicama Zagrebačke burze te u Službenom registru propisanih informacija HANFA-e.</t>
  </si>
  <si>
    <t xml:space="preserve">Grupa na dan 31. prosinca 2025. godine ima preuzete obveze za buduća ulaganja u iznosu od 25 mil. eura temeljem obvezujućih ponuda za ulaganja u alternativne investicijske fondove. </t>
  </si>
  <si>
    <t>Grupa je kapitalizirala troškove neto plaća u iznosu 97 tisuća eura, troškove doprinosa iz plaća u iznosu od 27,9 tisuća eura, troškove poreza i prireza iz plaća u iznosu od 19,2 tisuća eura, troškove doprinosa na plaće u iznosu 18,2 tisuća eura te ostalih troškova zaposlenih u iznosu od 2 tisuće eura.</t>
  </si>
  <si>
    <t xml:space="preserve">Kretanje odgođene porezne imovine prikazano je u nastavku:  </t>
  </si>
  <si>
    <t xml:space="preserve">Grupa na dan 31.12.2025. ima priznatu odgođenu poreznu imovinu i obveze. </t>
  </si>
  <si>
    <t>Kretanje odgođene porezne obveze prikazano je u nastavku: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</si>
</sst>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rosig Lt"/>
      <charset val="238"/>
    </font>
    <font>
      <b/>
      <sz val="10"/>
      <color theme="1"/>
      <name val="Crosig Lt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96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1" fillId="2" borderId="28" xfId="5" applyFont="1" applyFill="1" applyBorder="1"/>
    <xf numFmtId="0" fontId="31" fillId="2" borderId="29" xfId="5" applyFill="1" applyBorder="1"/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6" fillId="2" borderId="31" xfId="5" applyFont="1" applyFill="1" applyBorder="1"/>
    <xf numFmtId="0" fontId="31" fillId="2" borderId="32" xfId="5" applyFill="1" applyBorder="1"/>
    <xf numFmtId="0" fontId="31" fillId="2" borderId="36" xfId="5" applyFill="1" applyBorder="1"/>
    <xf numFmtId="0" fontId="31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1" xfId="5" applyFont="1" applyFill="1" applyBorder="1" applyProtection="1"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0" fontId="30" fillId="3" borderId="33" xfId="6" quotePrefix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30" fillId="3" borderId="35" xfId="6" quotePrefix="1" applyFont="1" applyFill="1" applyBorder="1" applyAlignment="1" applyProtection="1">
      <alignment horizontal="center" vertical="center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 applyProtection="1">
      <alignment horizontal="left" wrapText="1"/>
      <protection locked="0"/>
    </xf>
    <xf numFmtId="0" fontId="30" fillId="3" borderId="35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 vertical="top"/>
      <protection locked="0"/>
    </xf>
    <xf numFmtId="0" fontId="36" fillId="2" borderId="31" xfId="5" applyFont="1" applyFill="1" applyBorder="1" applyProtection="1">
      <protection locked="0"/>
    </xf>
    <xf numFmtId="0" fontId="5" fillId="2" borderId="30" xfId="6" applyFont="1" applyFill="1" applyBorder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/>
      <protection locked="0"/>
    </xf>
    <xf numFmtId="0" fontId="36" fillId="2" borderId="31" xfId="6" applyFont="1" applyFill="1" applyBorder="1" applyProtection="1">
      <protection locked="0"/>
    </xf>
    <xf numFmtId="3" fontId="37" fillId="0" borderId="2" xfId="1" applyNumberFormat="1" applyFont="1" applyBorder="1" applyAlignment="1" applyProtection="1">
      <alignment vertical="center"/>
      <protection locked="0"/>
    </xf>
    <xf numFmtId="0" fontId="3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3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 wrapText="1"/>
    </xf>
    <xf numFmtId="0" fontId="39" fillId="0" borderId="38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3" fontId="40" fillId="0" borderId="41" xfId="0" applyNumberFormat="1" applyFont="1" applyBorder="1" applyAlignment="1">
      <alignment horizontal="right" vertical="center"/>
    </xf>
    <xf numFmtId="0" fontId="39" fillId="0" borderId="40" xfId="0" applyFont="1" applyBorder="1" applyAlignment="1">
      <alignment vertical="center"/>
    </xf>
    <xf numFmtId="3" fontId="39" fillId="0" borderId="41" xfId="0" applyNumberFormat="1" applyFont="1" applyBorder="1" applyAlignment="1">
      <alignment horizontal="right" vertical="center"/>
    </xf>
    <xf numFmtId="0" fontId="41" fillId="0" borderId="0" xfId="0" applyFont="1" applyAlignment="1">
      <alignment wrapText="1"/>
    </xf>
    <xf numFmtId="0" fontId="16" fillId="0" borderId="0" xfId="8" applyAlignment="1">
      <alignment wrapText="1"/>
    </xf>
    <xf numFmtId="0" fontId="16" fillId="0" borderId="0" xfId="8"/>
    <xf numFmtId="0" fontId="42" fillId="0" borderId="0" xfId="0" applyFont="1" applyAlignment="1">
      <alignment horizontal="justify" vertical="center"/>
    </xf>
    <xf numFmtId="0" fontId="16" fillId="0" borderId="0" xfId="8" applyAlignment="1">
      <alignment vertical="top" wrapText="1"/>
    </xf>
    <xf numFmtId="0" fontId="43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39" fillId="0" borderId="39" xfId="0" applyFont="1" applyBorder="1" applyAlignment="1">
      <alignment horizontal="right" vertical="center" wrapText="1"/>
    </xf>
    <xf numFmtId="0" fontId="30" fillId="3" borderId="32" xfId="6" applyFont="1" applyFill="1" applyBorder="1" applyAlignment="1" applyProtection="1">
      <alignment horizontal="left" vertical="center"/>
      <protection locked="0"/>
    </xf>
    <xf numFmtId="0" fontId="30" fillId="3" borderId="36" xfId="6" applyFont="1" applyFill="1" applyBorder="1" applyAlignment="1" applyProtection="1">
      <alignment horizontal="left" vertical="center"/>
      <protection locked="0"/>
    </xf>
    <xf numFmtId="0" fontId="30" fillId="3" borderId="33" xfId="6" applyFont="1" applyFill="1" applyBorder="1" applyAlignment="1" applyProtection="1">
      <alignment horizontal="left" vertical="center"/>
      <protection locked="0"/>
    </xf>
    <xf numFmtId="0" fontId="32" fillId="2" borderId="27" xfId="5" applyFont="1" applyFill="1" applyBorder="1" applyAlignment="1">
      <alignment vertical="center"/>
    </xf>
    <xf numFmtId="0" fontId="32" fillId="2" borderId="28" xfId="5" applyFont="1" applyFill="1" applyBorder="1" applyAlignment="1">
      <alignment vertical="center"/>
    </xf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14" fillId="2" borderId="31" xfId="5" applyFont="1" applyFill="1" applyBorder="1" applyAlignment="1">
      <alignment horizontal="right" vertical="center" wrapText="1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49" fontId="30" fillId="3" borderId="33" xfId="6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wrapText="1"/>
    </xf>
    <xf numFmtId="0" fontId="5" fillId="2" borderId="0" xfId="5" applyFont="1" applyFill="1" applyAlignment="1">
      <alignment wrapText="1"/>
    </xf>
    <xf numFmtId="0" fontId="5" fillId="2" borderId="0" xfId="5" applyFont="1" applyFill="1"/>
    <xf numFmtId="0" fontId="34" fillId="2" borderId="30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14" fillId="2" borderId="31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 wrapText="1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0" fontId="30" fillId="3" borderId="33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 vertical="center"/>
    </xf>
    <xf numFmtId="0" fontId="30" fillId="3" borderId="32" xfId="6" applyFont="1" applyFill="1" applyBorder="1" applyAlignment="1" applyProtection="1">
      <alignment vertical="center"/>
      <protection locked="0"/>
    </xf>
    <xf numFmtId="0" fontId="30" fillId="3" borderId="36" xfId="6" applyFont="1" applyFill="1" applyBorder="1" applyAlignment="1" applyProtection="1">
      <alignment vertical="center"/>
      <protection locked="0"/>
    </xf>
    <xf numFmtId="0" fontId="30" fillId="3" borderId="33" xfId="6" applyFont="1" applyFill="1" applyBorder="1" applyAlignment="1" applyProtection="1">
      <alignment vertical="center"/>
      <protection locked="0"/>
    </xf>
    <xf numFmtId="0" fontId="35" fillId="2" borderId="30" xfId="5" applyFont="1" applyFill="1" applyBorder="1" applyAlignment="1">
      <alignment vertical="center"/>
    </xf>
    <xf numFmtId="0" fontId="35" fillId="2" borderId="0" xfId="5" applyFont="1" applyFill="1" applyAlignment="1">
      <alignment vertical="center"/>
    </xf>
    <xf numFmtId="0" fontId="14" fillId="2" borderId="0" xfId="5" applyFont="1" applyFill="1" applyAlignment="1">
      <alignment vertical="center"/>
    </xf>
    <xf numFmtId="0" fontId="5" fillId="3" borderId="32" xfId="6" applyFont="1" applyFill="1" applyBorder="1" applyProtection="1">
      <protection locked="0"/>
    </xf>
    <xf numFmtId="0" fontId="5" fillId="3" borderId="36" xfId="6" applyFont="1" applyFill="1" applyBorder="1" applyProtection="1">
      <protection locked="0"/>
    </xf>
    <xf numFmtId="0" fontId="5" fillId="3" borderId="33" xfId="6" applyFont="1" applyFill="1" applyBorder="1" applyProtection="1"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>
      <alignment vertical="top"/>
    </xf>
    <xf numFmtId="0" fontId="5" fillId="2" borderId="0" xfId="5" applyFont="1" applyFill="1" applyAlignment="1" applyProtection="1">
      <alignment horizontal="left" vertical="top"/>
      <protection locked="0"/>
    </xf>
    <xf numFmtId="0" fontId="5" fillId="2" borderId="0" xfId="5" applyFont="1" applyFill="1" applyAlignment="1" applyProtection="1">
      <alignment horizontal="left"/>
      <protection locked="0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49" fontId="30" fillId="3" borderId="36" xfId="6" applyNumberFormat="1" applyFont="1" applyFill="1" applyBorder="1" applyAlignment="1" applyProtection="1">
      <alignment vertical="center"/>
      <protection locked="0"/>
    </xf>
    <xf numFmtId="49" fontId="30" fillId="3" borderId="33" xfId="6" applyNumberFormat="1" applyFont="1" applyFill="1" applyBorder="1" applyAlignment="1" applyProtection="1">
      <alignment vertical="center"/>
      <protection locked="0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top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3" borderId="32" xfId="6" applyFont="1" applyFill="1" applyBorder="1" applyAlignment="1" applyProtection="1">
      <alignment vertical="center" wrapText="1"/>
      <protection locked="0"/>
    </xf>
    <xf numFmtId="0" fontId="5" fillId="3" borderId="36" xfId="6" applyFont="1" applyFill="1" applyBorder="1" applyAlignment="1" applyProtection="1">
      <alignment vertical="center"/>
      <protection locked="0"/>
    </xf>
    <xf numFmtId="0" fontId="5" fillId="3" borderId="33" xfId="6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8" fillId="0" borderId="0" xfId="0" applyFont="1" applyFill="1" applyAlignment="1">
      <alignment wrapText="1"/>
    </xf>
    <xf numFmtId="0" fontId="43" fillId="0" borderId="0" xfId="0" applyFont="1"/>
  </cellXfs>
  <cellStyles count="9">
    <cellStyle name="Normal" xfId="0" builtinId="0"/>
    <cellStyle name="Normal 12" xfId="8" xr:uid="{5637808F-665F-4FE0-BEB7-C2CA199C59B1}"/>
    <cellStyle name="Normal 2" xfId="1" xr:uid="{00000000-0005-0000-0000-000001000000}"/>
    <cellStyle name="Normal 2 4" xfId="2" xr:uid="{00000000-0005-0000-0000-000002000000}"/>
    <cellStyle name="Normal 2 4 4" xfId="7" xr:uid="{0424E43F-FB73-412E-8A2B-5A97057D7869}"/>
    <cellStyle name="Normal 3" xfId="5" xr:uid="{00000000-0005-0000-0000-000003000000}"/>
    <cellStyle name="Normal 3 2" xfId="6" xr:uid="{2A7F01B0-961B-437C-8C19-28981889898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233083</xdr:colOff>
      <xdr:row>102</xdr:row>
      <xdr:rowOff>134471</xdr:rowOff>
    </xdr:from>
    <xdr:to>
      <xdr:col>0</xdr:col>
      <xdr:colOff>6364942</xdr:colOff>
      <xdr:row>119</xdr:row>
      <xdr:rowOff>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4F71A0-8B10-17C4-1DFA-C088580D0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083" y="28319506"/>
          <a:ext cx="6131859" cy="2975628"/>
        </a:xfrm>
        <a:prstGeom prst="rect">
          <a:avLst/>
        </a:prstGeom>
      </xdr:spPr>
    </xdr:pic>
    <xdr:clientData/>
  </xdr:twoCellAnchor>
  <xdr:twoCellAnchor editAs="oneCell">
    <xdr:from>
      <xdr:col>0</xdr:col>
      <xdr:colOff>206188</xdr:colOff>
      <xdr:row>129</xdr:row>
      <xdr:rowOff>125506</xdr:rowOff>
    </xdr:from>
    <xdr:to>
      <xdr:col>2</xdr:col>
      <xdr:colOff>440036</xdr:colOff>
      <xdr:row>148</xdr:row>
      <xdr:rowOff>11043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29067A-297D-D371-4ACD-2E480A811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88" y="33474212"/>
          <a:ext cx="8839966" cy="3292125"/>
        </a:xfrm>
        <a:prstGeom prst="rect">
          <a:avLst/>
        </a:prstGeom>
      </xdr:spPr>
    </xdr:pic>
    <xdr:clientData/>
  </xdr:twoCellAnchor>
  <xdr:twoCellAnchor editAs="oneCell">
    <xdr:from>
      <xdr:col>0</xdr:col>
      <xdr:colOff>421341</xdr:colOff>
      <xdr:row>150</xdr:row>
      <xdr:rowOff>62753</xdr:rowOff>
    </xdr:from>
    <xdr:to>
      <xdr:col>2</xdr:col>
      <xdr:colOff>518017</xdr:colOff>
      <xdr:row>169</xdr:row>
      <xdr:rowOff>24497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0C0EC80-8B0E-028D-A9CF-380BF6C78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1341" y="37185600"/>
          <a:ext cx="8702794" cy="3368332"/>
        </a:xfrm>
        <a:prstGeom prst="rect">
          <a:avLst/>
        </a:prstGeom>
      </xdr:spPr>
    </xdr:pic>
    <xdr:clientData/>
  </xdr:twoCellAnchor>
  <xdr:twoCellAnchor editAs="oneCell">
    <xdr:from>
      <xdr:col>0</xdr:col>
      <xdr:colOff>143436</xdr:colOff>
      <xdr:row>174</xdr:row>
      <xdr:rowOff>71718</xdr:rowOff>
    </xdr:from>
    <xdr:to>
      <xdr:col>0</xdr:col>
      <xdr:colOff>4401671</xdr:colOff>
      <xdr:row>194</xdr:row>
      <xdr:rowOff>11146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EA30EA-4169-8DB2-DFA5-4BC509A97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436" y="41802424"/>
          <a:ext cx="4258235" cy="3525310"/>
        </a:xfrm>
        <a:prstGeom prst="rect">
          <a:avLst/>
        </a:prstGeom>
      </xdr:spPr>
    </xdr:pic>
    <xdr:clientData/>
  </xdr:twoCellAnchor>
</xdr:wsDr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view="pageBreakPreview" zoomScaleNormal="100" zoomScaleSheetLayoutView="100" workbookViewId="0">
      <selection activeCell="C29" sqref="C29"/>
    </sheetView>
  </sheetViews>
  <sheetFormatPr defaultColWidth="9.33203125" defaultRowHeight="18.600000000000001" customHeight="1" x14ac:dyDescent="0.3"/>
  <sheetData>
    <row r="1" spans="1:10" ht="18.600000000000001" customHeight="1" x14ac:dyDescent="0.3">
      <c r="A1" s="194" t="s">
        <v>564</v>
      </c>
      <c r="B1" s="195"/>
      <c r="C1" s="195"/>
      <c r="D1" s="93"/>
      <c r="E1" s="93"/>
      <c r="F1" s="93"/>
      <c r="G1" s="93"/>
      <c r="H1" s="93"/>
      <c r="I1" s="93"/>
      <c r="J1" s="94"/>
    </row>
    <row r="2" spans="1:10" ht="18.600000000000001" customHeight="1" x14ac:dyDescent="0.3">
      <c r="A2" s="196" t="s">
        <v>565</v>
      </c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8.600000000000001" customHeight="1" x14ac:dyDescent="0.3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customHeight="1" x14ac:dyDescent="0.3">
      <c r="A4" s="199" t="s">
        <v>566</v>
      </c>
      <c r="B4" s="200"/>
      <c r="C4" s="200"/>
      <c r="D4" s="200"/>
      <c r="E4" s="201">
        <v>45658</v>
      </c>
      <c r="F4" s="202"/>
      <c r="G4" s="98" t="s">
        <v>567</v>
      </c>
      <c r="H4" s="201">
        <v>46022</v>
      </c>
      <c r="I4" s="202"/>
      <c r="J4" s="99"/>
    </row>
    <row r="5" spans="1:10" ht="18.600000000000001" customHeight="1" x14ac:dyDescent="0.3">
      <c r="A5" s="203"/>
      <c r="B5" s="204"/>
      <c r="C5" s="204"/>
      <c r="D5" s="204"/>
      <c r="E5" s="204"/>
      <c r="F5" s="204"/>
      <c r="G5" s="204"/>
      <c r="H5" s="204"/>
      <c r="I5" s="204"/>
      <c r="J5" s="205"/>
    </row>
    <row r="6" spans="1:10" ht="18.600000000000001" customHeight="1" x14ac:dyDescent="0.3">
      <c r="A6" s="100"/>
      <c r="B6" s="101" t="s">
        <v>568</v>
      </c>
      <c r="C6" s="102"/>
      <c r="D6" s="102"/>
      <c r="E6" s="103">
        <v>2025</v>
      </c>
      <c r="F6" s="104"/>
      <c r="G6" s="98"/>
      <c r="H6" s="104"/>
      <c r="I6" s="105"/>
      <c r="J6" s="106"/>
    </row>
    <row r="7" spans="1:10" ht="18.600000000000001" customHeight="1" x14ac:dyDescent="0.3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00000000000001" customHeight="1" x14ac:dyDescent="0.3">
      <c r="A8" s="100"/>
      <c r="B8" s="101" t="s">
        <v>569</v>
      </c>
      <c r="C8" s="102"/>
      <c r="D8" s="102"/>
      <c r="E8" s="103">
        <v>4</v>
      </c>
      <c r="F8" s="104"/>
      <c r="G8" s="98"/>
      <c r="H8" s="104"/>
      <c r="I8" s="105"/>
      <c r="J8" s="106"/>
    </row>
    <row r="9" spans="1:10" ht="18.600000000000001" customHeight="1" x14ac:dyDescent="0.3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00000000000001" customHeight="1" x14ac:dyDescent="0.3">
      <c r="A10" s="213" t="s">
        <v>570</v>
      </c>
      <c r="B10" s="214"/>
      <c r="C10" s="214"/>
      <c r="D10" s="214"/>
      <c r="E10" s="214"/>
      <c r="F10" s="214"/>
      <c r="G10" s="214"/>
      <c r="H10" s="214"/>
      <c r="I10" s="214"/>
      <c r="J10" s="109"/>
    </row>
    <row r="11" spans="1:10" ht="18.600000000000001" customHeight="1" x14ac:dyDescent="0.3">
      <c r="A11" s="215" t="s">
        <v>571</v>
      </c>
      <c r="B11" s="216"/>
      <c r="C11" s="208" t="s">
        <v>607</v>
      </c>
      <c r="D11" s="209"/>
      <c r="E11" s="110"/>
      <c r="F11" s="217" t="s">
        <v>572</v>
      </c>
      <c r="G11" s="207"/>
      <c r="H11" s="218" t="s">
        <v>608</v>
      </c>
      <c r="I11" s="219"/>
      <c r="J11" s="111"/>
    </row>
    <row r="12" spans="1:10" ht="18.600000000000001" customHeight="1" x14ac:dyDescent="0.3">
      <c r="A12" s="112"/>
      <c r="B12" s="113"/>
      <c r="C12" s="113"/>
      <c r="D12" s="113"/>
      <c r="E12" s="211"/>
      <c r="F12" s="211"/>
      <c r="G12" s="211"/>
      <c r="H12" s="211"/>
      <c r="I12" s="114"/>
      <c r="J12" s="111"/>
    </row>
    <row r="13" spans="1:10" ht="18.600000000000001" customHeight="1" x14ac:dyDescent="0.3">
      <c r="A13" s="206" t="s">
        <v>573</v>
      </c>
      <c r="B13" s="207"/>
      <c r="C13" s="208" t="s">
        <v>609</v>
      </c>
      <c r="D13" s="209"/>
      <c r="E13" s="210"/>
      <c r="F13" s="211"/>
      <c r="G13" s="211"/>
      <c r="H13" s="211"/>
      <c r="I13" s="114"/>
      <c r="J13" s="111"/>
    </row>
    <row r="14" spans="1:10" ht="18.600000000000001" customHeight="1" x14ac:dyDescent="0.3">
      <c r="A14" s="110"/>
      <c r="B14" s="114"/>
      <c r="C14" s="113"/>
      <c r="D14" s="135"/>
      <c r="E14" s="212"/>
      <c r="F14" s="212"/>
      <c r="G14" s="212"/>
      <c r="H14" s="212"/>
      <c r="I14" s="113"/>
      <c r="J14" s="115"/>
    </row>
    <row r="15" spans="1:10" ht="18.600000000000001" customHeight="1" x14ac:dyDescent="0.3">
      <c r="A15" s="206" t="s">
        <v>574</v>
      </c>
      <c r="B15" s="207"/>
      <c r="C15" s="208" t="s">
        <v>610</v>
      </c>
      <c r="D15" s="209"/>
      <c r="E15" s="226"/>
      <c r="F15" s="227"/>
      <c r="G15" s="116" t="s">
        <v>575</v>
      </c>
      <c r="H15" s="218" t="s">
        <v>611</v>
      </c>
      <c r="I15" s="219"/>
      <c r="J15" s="117"/>
    </row>
    <row r="16" spans="1:10" ht="18.600000000000001" customHeight="1" x14ac:dyDescent="0.3">
      <c r="A16" s="110"/>
      <c r="B16" s="114"/>
      <c r="C16" s="113"/>
      <c r="D16" s="113"/>
      <c r="E16" s="212"/>
      <c r="F16" s="212"/>
      <c r="G16" s="212"/>
      <c r="H16" s="212"/>
      <c r="I16" s="113"/>
      <c r="J16" s="115"/>
    </row>
    <row r="17" spans="1:10" ht="18.600000000000001" customHeight="1" x14ac:dyDescent="0.3">
      <c r="A17" s="118"/>
      <c r="B17" s="116" t="s">
        <v>576</v>
      </c>
      <c r="C17" s="208" t="s">
        <v>612</v>
      </c>
      <c r="D17" s="209"/>
      <c r="E17" s="119"/>
      <c r="F17" s="119"/>
      <c r="G17" s="119"/>
      <c r="H17" s="119"/>
      <c r="I17" s="119"/>
      <c r="J17" s="117"/>
    </row>
    <row r="18" spans="1:10" ht="18.600000000000001" customHeight="1" x14ac:dyDescent="0.3">
      <c r="A18" s="220"/>
      <c r="B18" s="221"/>
      <c r="C18" s="212"/>
      <c r="D18" s="212"/>
      <c r="E18" s="212"/>
      <c r="F18" s="212"/>
      <c r="G18" s="212"/>
      <c r="H18" s="212"/>
      <c r="I18" s="113"/>
      <c r="J18" s="115"/>
    </row>
    <row r="19" spans="1:10" ht="18.600000000000001" customHeight="1" x14ac:dyDescent="0.3">
      <c r="A19" s="215" t="s">
        <v>577</v>
      </c>
      <c r="B19" s="222"/>
      <c r="C19" s="223" t="s">
        <v>613</v>
      </c>
      <c r="D19" s="224"/>
      <c r="E19" s="224"/>
      <c r="F19" s="224"/>
      <c r="G19" s="224"/>
      <c r="H19" s="224"/>
      <c r="I19" s="224"/>
      <c r="J19" s="225"/>
    </row>
    <row r="20" spans="1:10" ht="18.600000000000001" customHeight="1" x14ac:dyDescent="0.3">
      <c r="A20" s="112"/>
      <c r="B20" s="113"/>
      <c r="C20" s="120"/>
      <c r="D20" s="113"/>
      <c r="E20" s="212"/>
      <c r="F20" s="212"/>
      <c r="G20" s="212"/>
      <c r="H20" s="212"/>
      <c r="I20" s="113"/>
      <c r="J20" s="115"/>
    </row>
    <row r="21" spans="1:10" ht="18.600000000000001" customHeight="1" x14ac:dyDescent="0.3">
      <c r="A21" s="215" t="s">
        <v>578</v>
      </c>
      <c r="B21" s="222"/>
      <c r="C21" s="218" t="s">
        <v>614</v>
      </c>
      <c r="D21" s="219"/>
      <c r="E21" s="212"/>
      <c r="F21" s="212"/>
      <c r="G21" s="223" t="s">
        <v>615</v>
      </c>
      <c r="H21" s="224"/>
      <c r="I21" s="224"/>
      <c r="J21" s="225"/>
    </row>
    <row r="22" spans="1:10" ht="18.600000000000001" customHeight="1" x14ac:dyDescent="0.3">
      <c r="A22" s="112"/>
      <c r="B22" s="113"/>
      <c r="C22" s="113"/>
      <c r="D22" s="113"/>
      <c r="E22" s="212"/>
      <c r="F22" s="212"/>
      <c r="G22" s="212"/>
      <c r="H22" s="212"/>
      <c r="I22" s="113"/>
      <c r="J22" s="115"/>
    </row>
    <row r="23" spans="1:10" ht="18.600000000000001" customHeight="1" x14ac:dyDescent="0.3">
      <c r="A23" s="215" t="s">
        <v>579</v>
      </c>
      <c r="B23" s="222"/>
      <c r="C23" s="223" t="s">
        <v>616</v>
      </c>
      <c r="D23" s="224"/>
      <c r="E23" s="224"/>
      <c r="F23" s="224"/>
      <c r="G23" s="224"/>
      <c r="H23" s="224"/>
      <c r="I23" s="224"/>
      <c r="J23" s="225"/>
    </row>
    <row r="24" spans="1:10" ht="18.600000000000001" customHeight="1" x14ac:dyDescent="0.3">
      <c r="A24" s="112"/>
      <c r="B24" s="113"/>
      <c r="C24" s="113"/>
      <c r="D24" s="113"/>
      <c r="E24" s="212"/>
      <c r="F24" s="212"/>
      <c r="G24" s="212"/>
      <c r="H24" s="212"/>
      <c r="I24" s="113"/>
      <c r="J24" s="115"/>
    </row>
    <row r="25" spans="1:10" ht="18.600000000000001" customHeight="1" x14ac:dyDescent="0.3">
      <c r="A25" s="215" t="s">
        <v>580</v>
      </c>
      <c r="B25" s="222"/>
      <c r="C25" s="229" t="s">
        <v>617</v>
      </c>
      <c r="D25" s="230"/>
      <c r="E25" s="230"/>
      <c r="F25" s="230"/>
      <c r="G25" s="230"/>
      <c r="H25" s="230"/>
      <c r="I25" s="230"/>
      <c r="J25" s="231"/>
    </row>
    <row r="26" spans="1:10" ht="18.600000000000001" customHeight="1" x14ac:dyDescent="0.3">
      <c r="A26" s="112"/>
      <c r="B26" s="113"/>
      <c r="C26" s="120"/>
      <c r="D26" s="113"/>
      <c r="E26" s="212"/>
      <c r="F26" s="212"/>
      <c r="G26" s="212"/>
      <c r="H26" s="212"/>
      <c r="I26" s="113"/>
      <c r="J26" s="115"/>
    </row>
    <row r="27" spans="1:10" ht="18.600000000000001" customHeight="1" x14ac:dyDescent="0.3">
      <c r="A27" s="215" t="s">
        <v>581</v>
      </c>
      <c r="B27" s="222"/>
      <c r="C27" s="229" t="s">
        <v>618</v>
      </c>
      <c r="D27" s="230"/>
      <c r="E27" s="230"/>
      <c r="F27" s="230"/>
      <c r="G27" s="230"/>
      <c r="H27" s="230"/>
      <c r="I27" s="230"/>
      <c r="J27" s="231"/>
    </row>
    <row r="28" spans="1:10" ht="18.600000000000001" customHeight="1" x14ac:dyDescent="0.3">
      <c r="A28" s="112"/>
      <c r="B28" s="113"/>
      <c r="C28" s="120"/>
      <c r="D28" s="113"/>
      <c r="E28" s="212"/>
      <c r="F28" s="212"/>
      <c r="G28" s="212"/>
      <c r="H28" s="212"/>
      <c r="I28" s="113"/>
      <c r="J28" s="115"/>
    </row>
    <row r="29" spans="1:10" ht="18.600000000000001" customHeight="1" x14ac:dyDescent="0.3">
      <c r="A29" s="206" t="s">
        <v>582</v>
      </c>
      <c r="B29" s="222"/>
      <c r="C29" s="125">
        <v>4055</v>
      </c>
      <c r="D29" s="122"/>
      <c r="E29" s="228"/>
      <c r="F29" s="228"/>
      <c r="G29" s="228"/>
      <c r="H29" s="228"/>
      <c r="I29" s="123"/>
      <c r="J29" s="124"/>
    </row>
    <row r="30" spans="1:10" ht="18.600000000000001" customHeight="1" x14ac:dyDescent="0.3">
      <c r="A30" s="112"/>
      <c r="B30" s="113"/>
      <c r="C30" s="113"/>
      <c r="D30" s="113"/>
      <c r="E30" s="212"/>
      <c r="F30" s="212"/>
      <c r="G30" s="212"/>
      <c r="H30" s="212"/>
      <c r="I30" s="123"/>
      <c r="J30" s="124"/>
    </row>
    <row r="31" spans="1:10" ht="18.600000000000001" customHeight="1" x14ac:dyDescent="0.3">
      <c r="A31" s="215" t="s">
        <v>583</v>
      </c>
      <c r="B31" s="222"/>
      <c r="C31" s="125" t="s">
        <v>586</v>
      </c>
      <c r="D31" s="232" t="s">
        <v>584</v>
      </c>
      <c r="E31" s="233"/>
      <c r="F31" s="233"/>
      <c r="G31" s="233"/>
      <c r="H31" s="113"/>
      <c r="I31" s="126" t="s">
        <v>585</v>
      </c>
      <c r="J31" s="127" t="s">
        <v>586</v>
      </c>
    </row>
    <row r="32" spans="1:10" ht="18.600000000000001" customHeight="1" x14ac:dyDescent="0.3">
      <c r="A32" s="215"/>
      <c r="B32" s="222"/>
      <c r="C32" s="128"/>
      <c r="D32" s="98"/>
      <c r="E32" s="227"/>
      <c r="F32" s="227"/>
      <c r="G32" s="227"/>
      <c r="H32" s="227"/>
      <c r="I32" s="123"/>
      <c r="J32" s="124"/>
    </row>
    <row r="33" spans="1:10" ht="18.600000000000001" customHeight="1" x14ac:dyDescent="0.3">
      <c r="A33" s="215" t="s">
        <v>587</v>
      </c>
      <c r="B33" s="222"/>
      <c r="C33" s="121" t="s">
        <v>589</v>
      </c>
      <c r="D33" s="232" t="s">
        <v>588</v>
      </c>
      <c r="E33" s="233"/>
      <c r="F33" s="233"/>
      <c r="G33" s="233"/>
      <c r="H33" s="119"/>
      <c r="I33" s="126" t="s">
        <v>589</v>
      </c>
      <c r="J33" s="127" t="s">
        <v>590</v>
      </c>
    </row>
    <row r="34" spans="1:10" ht="18.600000000000001" customHeight="1" x14ac:dyDescent="0.3">
      <c r="A34" s="112"/>
      <c r="B34" s="113"/>
      <c r="C34" s="113"/>
      <c r="D34" s="113"/>
      <c r="E34" s="212"/>
      <c r="F34" s="212"/>
      <c r="G34" s="212"/>
      <c r="H34" s="212"/>
      <c r="I34" s="113"/>
      <c r="J34" s="115"/>
    </row>
    <row r="35" spans="1:10" ht="18.600000000000001" customHeight="1" x14ac:dyDescent="0.3">
      <c r="A35" s="232" t="s">
        <v>591</v>
      </c>
      <c r="B35" s="233"/>
      <c r="C35" s="233"/>
      <c r="D35" s="233"/>
      <c r="E35" s="233" t="s">
        <v>592</v>
      </c>
      <c r="F35" s="233"/>
      <c r="G35" s="233"/>
      <c r="H35" s="233"/>
      <c r="I35" s="233"/>
      <c r="J35" s="129" t="s">
        <v>593</v>
      </c>
    </row>
    <row r="36" spans="1:10" ht="18.600000000000001" customHeight="1" x14ac:dyDescent="0.3">
      <c r="A36" s="112"/>
      <c r="B36" s="113"/>
      <c r="C36" s="113"/>
      <c r="D36" s="113"/>
      <c r="E36" s="212"/>
      <c r="F36" s="212"/>
      <c r="G36" s="212"/>
      <c r="H36" s="212"/>
      <c r="I36" s="113"/>
      <c r="J36" s="124"/>
    </row>
    <row r="37" spans="1:10" ht="18.600000000000001" customHeight="1" x14ac:dyDescent="0.3">
      <c r="A37" s="191" t="s">
        <v>619</v>
      </c>
      <c r="B37" s="192"/>
      <c r="C37" s="192"/>
      <c r="D37" s="192"/>
      <c r="E37" s="191" t="s">
        <v>615</v>
      </c>
      <c r="F37" s="192"/>
      <c r="G37" s="192"/>
      <c r="H37" s="192"/>
      <c r="I37" s="193"/>
      <c r="J37" s="155" t="s">
        <v>620</v>
      </c>
    </row>
    <row r="38" spans="1:10" ht="18.600000000000001" customHeight="1" x14ac:dyDescent="0.3">
      <c r="A38" s="156"/>
      <c r="B38" s="157"/>
      <c r="C38" s="158"/>
      <c r="D38" s="234"/>
      <c r="E38" s="234"/>
      <c r="F38" s="234"/>
      <c r="G38" s="234"/>
      <c r="H38" s="234"/>
      <c r="I38" s="234"/>
      <c r="J38" s="147"/>
    </row>
    <row r="39" spans="1:10" ht="18.600000000000001" customHeight="1" x14ac:dyDescent="0.3">
      <c r="A39" s="191" t="s">
        <v>698</v>
      </c>
      <c r="B39" s="192"/>
      <c r="C39" s="192"/>
      <c r="D39" s="193"/>
      <c r="E39" s="191" t="s">
        <v>615</v>
      </c>
      <c r="F39" s="192"/>
      <c r="G39" s="192"/>
      <c r="H39" s="192"/>
      <c r="I39" s="193"/>
      <c r="J39" s="159" t="s">
        <v>621</v>
      </c>
    </row>
    <row r="40" spans="1:10" ht="18.600000000000001" customHeight="1" x14ac:dyDescent="0.3">
      <c r="A40" s="156"/>
      <c r="B40" s="157"/>
      <c r="C40" s="158"/>
      <c r="D40" s="160"/>
      <c r="E40" s="234"/>
      <c r="F40" s="234"/>
      <c r="G40" s="234"/>
      <c r="H40" s="234"/>
      <c r="I40" s="161"/>
      <c r="J40" s="147"/>
    </row>
    <row r="41" spans="1:10" ht="18.600000000000001" customHeight="1" x14ac:dyDescent="0.3">
      <c r="A41" s="191" t="s">
        <v>622</v>
      </c>
      <c r="B41" s="192"/>
      <c r="C41" s="192"/>
      <c r="D41" s="193"/>
      <c r="E41" s="191" t="s">
        <v>615</v>
      </c>
      <c r="F41" s="192"/>
      <c r="G41" s="192"/>
      <c r="H41" s="192"/>
      <c r="I41" s="193"/>
      <c r="J41" s="159" t="s">
        <v>623</v>
      </c>
    </row>
    <row r="42" spans="1:10" ht="18.600000000000001" customHeight="1" x14ac:dyDescent="0.3">
      <c r="A42" s="156"/>
      <c r="B42" s="157"/>
      <c r="C42" s="158"/>
      <c r="D42" s="160"/>
      <c r="E42" s="234"/>
      <c r="F42" s="234"/>
      <c r="G42" s="234"/>
      <c r="H42" s="234"/>
      <c r="I42" s="161"/>
      <c r="J42" s="147"/>
    </row>
    <row r="43" spans="1:10" ht="18.600000000000001" customHeight="1" x14ac:dyDescent="0.3">
      <c r="A43" s="191" t="s">
        <v>624</v>
      </c>
      <c r="B43" s="192"/>
      <c r="C43" s="192"/>
      <c r="D43" s="193"/>
      <c r="E43" s="191" t="s">
        <v>625</v>
      </c>
      <c r="F43" s="192"/>
      <c r="G43" s="192"/>
      <c r="H43" s="192"/>
      <c r="I43" s="193"/>
      <c r="J43" s="162">
        <v>20097647</v>
      </c>
    </row>
    <row r="44" spans="1:10" ht="18.600000000000001" customHeight="1" x14ac:dyDescent="0.3">
      <c r="A44" s="163"/>
      <c r="B44" s="158"/>
      <c r="C44" s="236"/>
      <c r="D44" s="236"/>
      <c r="E44" s="237"/>
      <c r="F44" s="237"/>
      <c r="G44" s="236"/>
      <c r="H44" s="236"/>
      <c r="I44" s="236"/>
      <c r="J44" s="147"/>
    </row>
    <row r="45" spans="1:10" ht="18.600000000000001" customHeight="1" x14ac:dyDescent="0.3">
      <c r="A45" s="191" t="s">
        <v>626</v>
      </c>
      <c r="B45" s="192"/>
      <c r="C45" s="192"/>
      <c r="D45" s="193"/>
      <c r="E45" s="191" t="s">
        <v>627</v>
      </c>
      <c r="F45" s="192"/>
      <c r="G45" s="192"/>
      <c r="H45" s="192"/>
      <c r="I45" s="193"/>
      <c r="J45" s="162">
        <v>7810318</v>
      </c>
    </row>
    <row r="46" spans="1:10" ht="18.600000000000001" customHeight="1" x14ac:dyDescent="0.3">
      <c r="A46" s="163"/>
      <c r="B46" s="158"/>
      <c r="C46" s="158"/>
      <c r="D46" s="157"/>
      <c r="E46" s="237"/>
      <c r="F46" s="237"/>
      <c r="G46" s="236"/>
      <c r="H46" s="236"/>
      <c r="I46" s="157"/>
      <c r="J46" s="147"/>
    </row>
    <row r="47" spans="1:10" ht="18.600000000000001" customHeight="1" x14ac:dyDescent="0.3">
      <c r="A47" s="191" t="s">
        <v>628</v>
      </c>
      <c r="B47" s="192"/>
      <c r="C47" s="192"/>
      <c r="D47" s="193"/>
      <c r="E47" s="191" t="s">
        <v>629</v>
      </c>
      <c r="F47" s="192"/>
      <c r="G47" s="192"/>
      <c r="H47" s="192"/>
      <c r="I47" s="193"/>
      <c r="J47" s="159" t="s">
        <v>630</v>
      </c>
    </row>
    <row r="48" spans="1:10" ht="18.600000000000001" customHeight="1" x14ac:dyDescent="0.3">
      <c r="A48" s="163"/>
      <c r="B48" s="158"/>
      <c r="C48" s="158"/>
      <c r="D48" s="157"/>
      <c r="E48" s="237"/>
      <c r="F48" s="237"/>
      <c r="G48" s="236"/>
      <c r="H48" s="236"/>
      <c r="I48" s="157"/>
      <c r="J48" s="164" t="s">
        <v>594</v>
      </c>
    </row>
    <row r="49" spans="1:10" ht="18.600000000000001" customHeight="1" x14ac:dyDescent="0.3">
      <c r="A49" s="191" t="s">
        <v>631</v>
      </c>
      <c r="B49" s="192"/>
      <c r="C49" s="192"/>
      <c r="D49" s="193"/>
      <c r="E49" s="191" t="s">
        <v>629</v>
      </c>
      <c r="F49" s="192"/>
      <c r="G49" s="192"/>
      <c r="H49" s="192"/>
      <c r="I49" s="193"/>
      <c r="J49" s="159" t="s">
        <v>632</v>
      </c>
    </row>
    <row r="50" spans="1:10" ht="18.600000000000001" customHeight="1" x14ac:dyDescent="0.3">
      <c r="A50" s="163"/>
      <c r="B50" s="158"/>
      <c r="C50" s="158"/>
      <c r="D50" s="157"/>
      <c r="E50" s="157"/>
      <c r="F50" s="157"/>
      <c r="G50" s="158"/>
      <c r="H50" s="158"/>
      <c r="I50" s="157"/>
      <c r="J50" s="164"/>
    </row>
    <row r="51" spans="1:10" ht="18.600000000000001" customHeight="1" x14ac:dyDescent="0.3">
      <c r="A51" s="191" t="s">
        <v>633</v>
      </c>
      <c r="B51" s="192"/>
      <c r="C51" s="192"/>
      <c r="D51" s="193"/>
      <c r="E51" s="191" t="s">
        <v>615</v>
      </c>
      <c r="F51" s="192"/>
      <c r="G51" s="192"/>
      <c r="H51" s="192"/>
      <c r="I51" s="193"/>
      <c r="J51" s="159" t="s">
        <v>634</v>
      </c>
    </row>
    <row r="52" spans="1:10" ht="18.600000000000001" customHeight="1" x14ac:dyDescent="0.3">
      <c r="A52" s="163"/>
      <c r="B52" s="158"/>
      <c r="C52" s="158"/>
      <c r="D52" s="157"/>
      <c r="E52" s="157"/>
      <c r="F52" s="157"/>
      <c r="G52" s="158"/>
      <c r="H52" s="158"/>
      <c r="I52" s="157"/>
      <c r="J52" s="164"/>
    </row>
    <row r="53" spans="1:10" ht="18.600000000000001" customHeight="1" x14ac:dyDescent="0.3">
      <c r="A53" s="191" t="s">
        <v>635</v>
      </c>
      <c r="B53" s="192"/>
      <c r="C53" s="192"/>
      <c r="D53" s="193"/>
      <c r="E53" s="191" t="s">
        <v>615</v>
      </c>
      <c r="F53" s="192"/>
      <c r="G53" s="192"/>
      <c r="H53" s="192"/>
      <c r="I53" s="193"/>
      <c r="J53" s="159" t="s">
        <v>636</v>
      </c>
    </row>
    <row r="54" spans="1:10" ht="18.600000000000001" customHeight="1" x14ac:dyDescent="0.3">
      <c r="A54" s="163"/>
      <c r="B54" s="158"/>
      <c r="C54" s="158"/>
      <c r="D54" s="157"/>
      <c r="E54" s="157"/>
      <c r="F54" s="157"/>
      <c r="G54" s="158"/>
      <c r="H54" s="158"/>
      <c r="I54" s="157"/>
      <c r="J54" s="164"/>
    </row>
    <row r="55" spans="1:10" ht="18.600000000000001" customHeight="1" x14ac:dyDescent="0.3">
      <c r="A55" s="191" t="s">
        <v>637</v>
      </c>
      <c r="B55" s="192"/>
      <c r="C55" s="192"/>
      <c r="D55" s="193"/>
      <c r="E55" s="191" t="s">
        <v>615</v>
      </c>
      <c r="F55" s="192"/>
      <c r="G55" s="192"/>
      <c r="H55" s="192"/>
      <c r="I55" s="193"/>
      <c r="J55" s="159" t="s">
        <v>638</v>
      </c>
    </row>
    <row r="56" spans="1:10" ht="18.600000000000001" customHeight="1" x14ac:dyDescent="0.3">
      <c r="A56" s="165"/>
      <c r="B56" s="166"/>
      <c r="C56" s="166"/>
      <c r="D56" s="167"/>
      <c r="E56" s="167"/>
      <c r="F56" s="167"/>
      <c r="G56" s="166"/>
      <c r="H56" s="166"/>
      <c r="I56" s="167"/>
      <c r="J56" s="168"/>
    </row>
    <row r="57" spans="1:10" ht="18.600000000000001" customHeight="1" x14ac:dyDescent="0.3">
      <c r="A57" s="191" t="s">
        <v>639</v>
      </c>
      <c r="B57" s="192"/>
      <c r="C57" s="192"/>
      <c r="D57" s="193"/>
      <c r="E57" s="191" t="s">
        <v>615</v>
      </c>
      <c r="F57" s="192"/>
      <c r="G57" s="192"/>
      <c r="H57" s="192"/>
      <c r="I57" s="193"/>
      <c r="J57" s="159" t="s">
        <v>640</v>
      </c>
    </row>
    <row r="58" spans="1:10" ht="18.600000000000001" customHeight="1" x14ac:dyDescent="0.3">
      <c r="A58" s="165"/>
      <c r="B58" s="166"/>
      <c r="C58" s="166"/>
      <c r="D58" s="167"/>
      <c r="E58" s="167"/>
      <c r="F58" s="167"/>
      <c r="G58" s="166"/>
      <c r="H58" s="166"/>
      <c r="I58" s="167"/>
      <c r="J58" s="168"/>
    </row>
    <row r="59" spans="1:10" ht="18.600000000000001" customHeight="1" x14ac:dyDescent="0.3">
      <c r="A59" s="191" t="s">
        <v>641</v>
      </c>
      <c r="B59" s="192"/>
      <c r="C59" s="192"/>
      <c r="D59" s="193"/>
      <c r="E59" s="191" t="s">
        <v>615</v>
      </c>
      <c r="F59" s="192"/>
      <c r="G59" s="192"/>
      <c r="H59" s="192"/>
      <c r="I59" s="193"/>
      <c r="J59" s="159" t="s">
        <v>642</v>
      </c>
    </row>
    <row r="60" spans="1:10" ht="18.600000000000001" customHeight="1" x14ac:dyDescent="0.3">
      <c r="A60" s="165"/>
      <c r="B60" s="166"/>
      <c r="C60" s="166"/>
      <c r="D60" s="167"/>
      <c r="E60" s="167"/>
      <c r="F60" s="167"/>
      <c r="G60" s="166"/>
      <c r="H60" s="166"/>
      <c r="I60" s="167"/>
      <c r="J60" s="168"/>
    </row>
    <row r="61" spans="1:10" ht="18.600000000000001" customHeight="1" x14ac:dyDescent="0.3">
      <c r="A61" s="191" t="s">
        <v>643</v>
      </c>
      <c r="B61" s="192"/>
      <c r="C61" s="192"/>
      <c r="D61" s="193"/>
      <c r="E61" s="191" t="s">
        <v>615</v>
      </c>
      <c r="F61" s="192"/>
      <c r="G61" s="192"/>
      <c r="H61" s="192"/>
      <c r="I61" s="193"/>
      <c r="J61" s="159" t="s">
        <v>644</v>
      </c>
    </row>
    <row r="62" spans="1:10" ht="18.600000000000001" customHeight="1" x14ac:dyDescent="0.3">
      <c r="A62" s="165"/>
      <c r="B62" s="166"/>
      <c r="C62" s="166"/>
      <c r="D62" s="167"/>
      <c r="E62" s="167"/>
      <c r="F62" s="167"/>
      <c r="G62" s="166"/>
      <c r="H62" s="166"/>
      <c r="I62" s="167"/>
      <c r="J62" s="168"/>
    </row>
    <row r="63" spans="1:10" ht="18.600000000000001" customHeight="1" x14ac:dyDescent="0.3">
      <c r="A63" s="191" t="s">
        <v>645</v>
      </c>
      <c r="B63" s="192"/>
      <c r="C63" s="192"/>
      <c r="D63" s="193"/>
      <c r="E63" s="191" t="s">
        <v>646</v>
      </c>
      <c r="F63" s="192"/>
      <c r="G63" s="192"/>
      <c r="H63" s="192"/>
      <c r="I63" s="193"/>
      <c r="J63" s="159" t="s">
        <v>647</v>
      </c>
    </row>
    <row r="64" spans="1:10" ht="18.600000000000001" customHeight="1" x14ac:dyDescent="0.3">
      <c r="A64" s="165"/>
      <c r="B64" s="166"/>
      <c r="C64" s="166"/>
      <c r="D64" s="167"/>
      <c r="E64" s="167"/>
      <c r="F64" s="167"/>
      <c r="G64" s="166"/>
      <c r="H64" s="166"/>
      <c r="I64" s="167"/>
      <c r="J64" s="168"/>
    </row>
    <row r="65" spans="1:10" ht="18.600000000000001" customHeight="1" x14ac:dyDescent="0.3">
      <c r="A65" s="191" t="s">
        <v>678</v>
      </c>
      <c r="B65" s="192"/>
      <c r="C65" s="192"/>
      <c r="D65" s="193"/>
      <c r="E65" s="191" t="s">
        <v>615</v>
      </c>
      <c r="F65" s="192"/>
      <c r="G65" s="192"/>
      <c r="H65" s="192"/>
      <c r="I65" s="193"/>
      <c r="J65" s="159" t="s">
        <v>648</v>
      </c>
    </row>
    <row r="66" spans="1:10" ht="18.600000000000001" customHeight="1" x14ac:dyDescent="0.3">
      <c r="A66" s="165"/>
      <c r="B66" s="166"/>
      <c r="C66" s="166"/>
      <c r="D66" s="167"/>
      <c r="E66" s="167"/>
      <c r="F66" s="167"/>
      <c r="G66" s="166"/>
      <c r="H66" s="166"/>
      <c r="I66" s="167"/>
      <c r="J66" s="168"/>
    </row>
    <row r="67" spans="1:10" ht="18.600000000000001" customHeight="1" x14ac:dyDescent="0.3">
      <c r="A67" s="191"/>
      <c r="B67" s="192"/>
      <c r="C67" s="192"/>
      <c r="D67" s="193"/>
      <c r="E67" s="191"/>
      <c r="F67" s="192"/>
      <c r="G67" s="192"/>
      <c r="H67" s="192"/>
      <c r="I67" s="193"/>
      <c r="J67" s="159"/>
    </row>
    <row r="68" spans="1:10" ht="18.600000000000001" customHeight="1" x14ac:dyDescent="0.3">
      <c r="A68" s="165"/>
      <c r="B68" s="166"/>
      <c r="C68" s="166"/>
      <c r="D68" s="167"/>
      <c r="E68" s="167"/>
      <c r="F68" s="167"/>
      <c r="G68" s="166"/>
      <c r="H68" s="166"/>
      <c r="I68" s="167"/>
      <c r="J68" s="168"/>
    </row>
    <row r="69" spans="1:10" ht="18.600000000000001" customHeight="1" x14ac:dyDescent="0.3">
      <c r="A69" s="130"/>
      <c r="B69" s="120"/>
      <c r="C69" s="120"/>
      <c r="D69" s="113"/>
      <c r="E69" s="212"/>
      <c r="F69" s="212"/>
      <c r="G69" s="235"/>
      <c r="H69" s="235"/>
      <c r="I69" s="113"/>
      <c r="J69" s="131" t="s">
        <v>594</v>
      </c>
    </row>
    <row r="70" spans="1:10" ht="18.600000000000001" customHeight="1" x14ac:dyDescent="0.3">
      <c r="A70" s="130"/>
      <c r="B70" s="120"/>
      <c r="C70" s="120"/>
      <c r="D70" s="113"/>
      <c r="E70" s="212"/>
      <c r="F70" s="212"/>
      <c r="G70" s="235"/>
      <c r="H70" s="235"/>
      <c r="I70" s="113"/>
      <c r="J70" s="131" t="s">
        <v>595</v>
      </c>
    </row>
    <row r="71" spans="1:10" ht="18.600000000000001" customHeight="1" x14ac:dyDescent="0.3">
      <c r="A71" s="206" t="s">
        <v>596</v>
      </c>
      <c r="B71" s="217"/>
      <c r="C71" s="242" t="s">
        <v>595</v>
      </c>
      <c r="D71" s="243"/>
      <c r="E71" s="244" t="s">
        <v>597</v>
      </c>
      <c r="F71" s="245"/>
      <c r="G71" s="246"/>
      <c r="H71" s="247"/>
      <c r="I71" s="247"/>
      <c r="J71" s="248"/>
    </row>
    <row r="72" spans="1:10" ht="18.600000000000001" customHeight="1" x14ac:dyDescent="0.3">
      <c r="A72" s="130"/>
      <c r="B72" s="120"/>
      <c r="C72" s="235"/>
      <c r="D72" s="235"/>
      <c r="E72" s="212"/>
      <c r="F72" s="212"/>
      <c r="G72" s="249" t="s">
        <v>598</v>
      </c>
      <c r="H72" s="249"/>
      <c r="I72" s="249"/>
      <c r="J72" s="106"/>
    </row>
    <row r="73" spans="1:10" ht="18.600000000000001" customHeight="1" x14ac:dyDescent="0.3">
      <c r="A73" s="206" t="s">
        <v>599</v>
      </c>
      <c r="B73" s="217"/>
      <c r="C73" s="223" t="s">
        <v>649</v>
      </c>
      <c r="D73" s="224"/>
      <c r="E73" s="224"/>
      <c r="F73" s="224"/>
      <c r="G73" s="224"/>
      <c r="H73" s="224"/>
      <c r="I73" s="224"/>
      <c r="J73" s="225"/>
    </row>
    <row r="74" spans="1:10" ht="18.600000000000001" customHeight="1" x14ac:dyDescent="0.3">
      <c r="A74" s="112"/>
      <c r="B74" s="113"/>
      <c r="C74" s="228" t="s">
        <v>600</v>
      </c>
      <c r="D74" s="228"/>
      <c r="E74" s="228"/>
      <c r="F74" s="228"/>
      <c r="G74" s="228"/>
      <c r="H74" s="228"/>
      <c r="I74" s="228"/>
      <c r="J74" s="115"/>
    </row>
    <row r="75" spans="1:10" ht="18.600000000000001" customHeight="1" x14ac:dyDescent="0.3">
      <c r="A75" s="206" t="s">
        <v>601</v>
      </c>
      <c r="B75" s="217"/>
      <c r="C75" s="238" t="s">
        <v>650</v>
      </c>
      <c r="D75" s="239"/>
      <c r="E75" s="240"/>
      <c r="F75" s="212"/>
      <c r="G75" s="212"/>
      <c r="H75" s="233"/>
      <c r="I75" s="233"/>
      <c r="J75" s="241"/>
    </row>
    <row r="76" spans="1:10" ht="18.600000000000001" customHeight="1" x14ac:dyDescent="0.3">
      <c r="A76" s="112"/>
      <c r="B76" s="113"/>
      <c r="C76" s="120"/>
      <c r="D76" s="113"/>
      <c r="E76" s="212"/>
      <c r="F76" s="212"/>
      <c r="G76" s="212"/>
      <c r="H76" s="212"/>
      <c r="I76" s="113"/>
      <c r="J76" s="115"/>
    </row>
    <row r="77" spans="1:10" ht="18.600000000000001" customHeight="1" x14ac:dyDescent="0.3">
      <c r="A77" s="206" t="s">
        <v>580</v>
      </c>
      <c r="B77" s="217"/>
      <c r="C77" s="255" t="s">
        <v>651</v>
      </c>
      <c r="D77" s="256"/>
      <c r="E77" s="256"/>
      <c r="F77" s="256"/>
      <c r="G77" s="256"/>
      <c r="H77" s="256"/>
      <c r="I77" s="256"/>
      <c r="J77" s="257"/>
    </row>
    <row r="78" spans="1:10" ht="18.600000000000001" customHeight="1" x14ac:dyDescent="0.3">
      <c r="A78" s="112"/>
      <c r="B78" s="113"/>
      <c r="C78" s="113"/>
      <c r="D78" s="113"/>
      <c r="E78" s="212"/>
      <c r="F78" s="212"/>
      <c r="G78" s="212"/>
      <c r="H78" s="212"/>
      <c r="I78" s="113"/>
      <c r="J78" s="115"/>
    </row>
    <row r="79" spans="1:10" ht="18.600000000000001" customHeight="1" x14ac:dyDescent="0.3">
      <c r="A79" s="206" t="s">
        <v>602</v>
      </c>
      <c r="B79" s="217"/>
      <c r="C79" s="250"/>
      <c r="D79" s="251"/>
      <c r="E79" s="251"/>
      <c r="F79" s="251"/>
      <c r="G79" s="251"/>
      <c r="H79" s="251"/>
      <c r="I79" s="251"/>
      <c r="J79" s="252"/>
    </row>
    <row r="80" spans="1:10" ht="18.600000000000001" customHeight="1" x14ac:dyDescent="0.3">
      <c r="A80" s="112"/>
      <c r="B80" s="113"/>
      <c r="C80" s="253" t="s">
        <v>603</v>
      </c>
      <c r="D80" s="253"/>
      <c r="E80" s="253"/>
      <c r="F80" s="253"/>
      <c r="G80" s="113"/>
      <c r="H80" s="113"/>
      <c r="I80" s="113"/>
      <c r="J80" s="115"/>
    </row>
    <row r="81" spans="1:10" ht="18.600000000000001" customHeight="1" x14ac:dyDescent="0.3">
      <c r="A81" s="206" t="s">
        <v>604</v>
      </c>
      <c r="B81" s="217"/>
      <c r="C81" s="250"/>
      <c r="D81" s="251"/>
      <c r="E81" s="251"/>
      <c r="F81" s="251"/>
      <c r="G81" s="251"/>
      <c r="H81" s="251"/>
      <c r="I81" s="251"/>
      <c r="J81" s="252"/>
    </row>
    <row r="82" spans="1:10" ht="18.600000000000001" customHeight="1" x14ac:dyDescent="0.3">
      <c r="A82" s="132"/>
      <c r="B82" s="133"/>
      <c r="C82" s="254" t="s">
        <v>605</v>
      </c>
      <c r="D82" s="254"/>
      <c r="E82" s="254"/>
      <c r="F82" s="254"/>
      <c r="G82" s="254"/>
      <c r="H82" s="133"/>
      <c r="I82" s="133"/>
      <c r="J82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44">
    <mergeCell ref="A79:B79"/>
    <mergeCell ref="C79:J79"/>
    <mergeCell ref="C80:F80"/>
    <mergeCell ref="A81:B81"/>
    <mergeCell ref="C81:J81"/>
    <mergeCell ref="C82:G82"/>
    <mergeCell ref="E76:F76"/>
    <mergeCell ref="G76:H76"/>
    <mergeCell ref="A77:B77"/>
    <mergeCell ref="C77:J77"/>
    <mergeCell ref="E78:F78"/>
    <mergeCell ref="G78:H78"/>
    <mergeCell ref="A73:B73"/>
    <mergeCell ref="C73:J73"/>
    <mergeCell ref="C74:I74"/>
    <mergeCell ref="A75:B75"/>
    <mergeCell ref="C75:E75"/>
    <mergeCell ref="F75:G75"/>
    <mergeCell ref="H75:J75"/>
    <mergeCell ref="A71:B71"/>
    <mergeCell ref="C71:D71"/>
    <mergeCell ref="E71:F71"/>
    <mergeCell ref="G71:J71"/>
    <mergeCell ref="C72:D72"/>
    <mergeCell ref="E72:F72"/>
    <mergeCell ref="G72:I72"/>
    <mergeCell ref="A47:D47"/>
    <mergeCell ref="E47:I47"/>
    <mergeCell ref="E69:F69"/>
    <mergeCell ref="G69:H69"/>
    <mergeCell ref="E70:F70"/>
    <mergeCell ref="G70:H70"/>
    <mergeCell ref="C44:D44"/>
    <mergeCell ref="E44:F44"/>
    <mergeCell ref="G44:I44"/>
    <mergeCell ref="A45:D45"/>
    <mergeCell ref="E45:I45"/>
    <mergeCell ref="E46:F46"/>
    <mergeCell ref="G46:H46"/>
    <mergeCell ref="E48:F48"/>
    <mergeCell ref="G48:H48"/>
    <mergeCell ref="A49:D49"/>
    <mergeCell ref="E49:I49"/>
    <mergeCell ref="A51:D51"/>
    <mergeCell ref="E51:I51"/>
    <mergeCell ref="A53:D53"/>
    <mergeCell ref="E53:I53"/>
    <mergeCell ref="A55:D55"/>
    <mergeCell ref="E55:I55"/>
    <mergeCell ref="A57:D57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A67:D67"/>
    <mergeCell ref="E67:I67"/>
    <mergeCell ref="E57:I57"/>
    <mergeCell ref="A59:D59"/>
    <mergeCell ref="E59:I59"/>
    <mergeCell ref="A61:D61"/>
    <mergeCell ref="E61:I61"/>
    <mergeCell ref="A63:D63"/>
    <mergeCell ref="E63:I63"/>
    <mergeCell ref="A65:D65"/>
    <mergeCell ref="E65:I65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71:D71" xr:uid="{00000000-0002-0000-0000-000002000000}">
      <formula1>$J$69:$J$70</formula1>
    </dataValidation>
  </dataValidations>
  <pageMargins left="0.7" right="0.7" top="0.75" bottom="0.75" header="0.3" footer="0.3"/>
  <pageSetup paperSize="9" scale="93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topLeftCell="D1" zoomScale="85" zoomScaleNormal="85" workbookViewId="0">
      <selection activeCell="E62" sqref="E62:J116"/>
    </sheetView>
  </sheetViews>
  <sheetFormatPr defaultColWidth="10" defaultRowHeight="14.4" x14ac:dyDescent="0.3"/>
  <cols>
    <col min="4" max="4" width="45.5546875" customWidth="1"/>
    <col min="5" max="10" width="19.33203125" customWidth="1"/>
  </cols>
  <sheetData>
    <row r="1" spans="1:10" ht="15.6" x14ac:dyDescent="0.3">
      <c r="A1" s="258" t="s">
        <v>300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0" x14ac:dyDescent="0.3">
      <c r="A2" s="259" t="s">
        <v>703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x14ac:dyDescent="0.3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3">
      <c r="A4" s="260" t="s">
        <v>0</v>
      </c>
      <c r="B4" s="260" t="s">
        <v>1</v>
      </c>
      <c r="C4" s="260" t="s">
        <v>2</v>
      </c>
      <c r="D4" s="261" t="s">
        <v>3</v>
      </c>
      <c r="E4" s="262" t="s">
        <v>4</v>
      </c>
      <c r="F4" s="262"/>
      <c r="G4" s="262"/>
      <c r="H4" s="263" t="s">
        <v>5</v>
      </c>
      <c r="I4" s="263"/>
      <c r="J4" s="263"/>
    </row>
    <row r="5" spans="1:10" x14ac:dyDescent="0.3">
      <c r="A5" s="260"/>
      <c r="B5" s="260"/>
      <c r="C5" s="260"/>
      <c r="D5" s="261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3">
      <c r="A6" s="87" t="s">
        <v>9</v>
      </c>
      <c r="B6" s="88" t="s">
        <v>10</v>
      </c>
      <c r="C6" s="89" t="s">
        <v>11</v>
      </c>
      <c r="D6" s="90" t="s">
        <v>12</v>
      </c>
      <c r="E6" s="141">
        <f>E7+E8</f>
        <v>95507</v>
      </c>
      <c r="F6" s="141">
        <f>F7+F8</f>
        <v>24435268</v>
      </c>
      <c r="G6" s="141">
        <f>E6+F6</f>
        <v>24530775</v>
      </c>
      <c r="H6" s="141">
        <f t="shared" ref="H6:I6" si="0">H7+H8</f>
        <v>637234</v>
      </c>
      <c r="I6" s="141">
        <f t="shared" si="0"/>
        <v>25051301</v>
      </c>
      <c r="J6" s="141">
        <f>H6+I6</f>
        <v>25688535</v>
      </c>
    </row>
    <row r="7" spans="1:10" x14ac:dyDescent="0.3">
      <c r="A7" s="5" t="s">
        <v>13</v>
      </c>
      <c r="B7" s="2"/>
      <c r="C7" s="6" t="s">
        <v>14</v>
      </c>
      <c r="D7" s="7" t="s">
        <v>15</v>
      </c>
      <c r="E7" s="136">
        <v>0</v>
      </c>
      <c r="F7" s="136">
        <v>3466503</v>
      </c>
      <c r="G7" s="141">
        <f t="shared" ref="G7:G70" si="1">E7+F7</f>
        <v>3466503</v>
      </c>
      <c r="H7" s="136">
        <v>510781</v>
      </c>
      <c r="I7" s="136">
        <v>1741289</v>
      </c>
      <c r="J7" s="141">
        <f t="shared" ref="J7:J70" si="2">H7+I7</f>
        <v>2252070</v>
      </c>
    </row>
    <row r="8" spans="1:10" x14ac:dyDescent="0.3">
      <c r="A8" s="5" t="s">
        <v>16</v>
      </c>
      <c r="B8" s="2"/>
      <c r="C8" s="6" t="s">
        <v>17</v>
      </c>
      <c r="D8" s="7" t="s">
        <v>18</v>
      </c>
      <c r="E8" s="136">
        <v>95507</v>
      </c>
      <c r="F8" s="136">
        <v>20968765</v>
      </c>
      <c r="G8" s="141">
        <f t="shared" si="1"/>
        <v>21064272</v>
      </c>
      <c r="H8" s="136">
        <v>126453</v>
      </c>
      <c r="I8" s="136">
        <v>23310012</v>
      </c>
      <c r="J8" s="141">
        <f t="shared" si="2"/>
        <v>23436465</v>
      </c>
    </row>
    <row r="9" spans="1:10" x14ac:dyDescent="0.3">
      <c r="A9" s="1" t="s">
        <v>19</v>
      </c>
      <c r="B9" s="2" t="s">
        <v>20</v>
      </c>
      <c r="C9" s="3" t="s">
        <v>21</v>
      </c>
      <c r="D9" s="4" t="s">
        <v>22</v>
      </c>
      <c r="E9" s="142">
        <f>E10+E11+E12</f>
        <v>3306035</v>
      </c>
      <c r="F9" s="142">
        <f t="shared" ref="F9:I9" si="3">F10+F11+F12</f>
        <v>122512933</v>
      </c>
      <c r="G9" s="141">
        <f t="shared" si="1"/>
        <v>125818968</v>
      </c>
      <c r="H9" s="142">
        <f t="shared" si="3"/>
        <v>3270115</v>
      </c>
      <c r="I9" s="142">
        <f t="shared" si="3"/>
        <v>128334316</v>
      </c>
      <c r="J9" s="141">
        <f t="shared" si="2"/>
        <v>131604431</v>
      </c>
    </row>
    <row r="10" spans="1:10" ht="27.6" x14ac:dyDescent="0.3">
      <c r="A10" s="5" t="s">
        <v>23</v>
      </c>
      <c r="B10" s="2"/>
      <c r="C10" s="6" t="s">
        <v>14</v>
      </c>
      <c r="D10" s="7" t="s">
        <v>24</v>
      </c>
      <c r="E10" s="136">
        <v>2340062</v>
      </c>
      <c r="F10" s="136">
        <v>58705556</v>
      </c>
      <c r="G10" s="141">
        <f t="shared" si="1"/>
        <v>61045618</v>
      </c>
      <c r="H10" s="136">
        <v>2294888</v>
      </c>
      <c r="I10" s="136">
        <v>60032134</v>
      </c>
      <c r="J10" s="141">
        <f t="shared" si="2"/>
        <v>62327022</v>
      </c>
    </row>
    <row r="11" spans="1:10" x14ac:dyDescent="0.3">
      <c r="A11" s="5" t="s">
        <v>25</v>
      </c>
      <c r="B11" s="2"/>
      <c r="C11" s="6" t="s">
        <v>17</v>
      </c>
      <c r="D11" s="7" t="s">
        <v>26</v>
      </c>
      <c r="E11" s="136">
        <v>174651</v>
      </c>
      <c r="F11" s="136">
        <v>20585406</v>
      </c>
      <c r="G11" s="141">
        <f t="shared" si="1"/>
        <v>20760057</v>
      </c>
      <c r="H11" s="136">
        <v>172990</v>
      </c>
      <c r="I11" s="136">
        <v>25809627</v>
      </c>
      <c r="J11" s="141">
        <f t="shared" si="2"/>
        <v>25982617</v>
      </c>
    </row>
    <row r="12" spans="1:10" x14ac:dyDescent="0.3">
      <c r="A12" s="5" t="s">
        <v>27</v>
      </c>
      <c r="B12" s="2"/>
      <c r="C12" s="6" t="s">
        <v>28</v>
      </c>
      <c r="D12" s="7" t="s">
        <v>29</v>
      </c>
      <c r="E12" s="136">
        <v>791322</v>
      </c>
      <c r="F12" s="136">
        <v>43221971</v>
      </c>
      <c r="G12" s="141">
        <f t="shared" si="1"/>
        <v>44013293</v>
      </c>
      <c r="H12" s="136">
        <v>802237</v>
      </c>
      <c r="I12" s="136">
        <v>42492555</v>
      </c>
      <c r="J12" s="141">
        <f t="shared" si="2"/>
        <v>43294792</v>
      </c>
    </row>
    <row r="13" spans="1:10" x14ac:dyDescent="0.3">
      <c r="A13" s="1" t="s">
        <v>30</v>
      </c>
      <c r="B13" s="8" t="s">
        <v>31</v>
      </c>
      <c r="C13" s="3" t="s">
        <v>32</v>
      </c>
      <c r="D13" s="4" t="s">
        <v>33</v>
      </c>
      <c r="E13" s="142">
        <f>E14+E15+E19</f>
        <v>448280023</v>
      </c>
      <c r="F13" s="142">
        <f t="shared" ref="F13:I13" si="4">F14+F15+F19</f>
        <v>1050541428</v>
      </c>
      <c r="G13" s="141">
        <f t="shared" si="1"/>
        <v>1498821451</v>
      </c>
      <c r="H13" s="142">
        <f t="shared" si="4"/>
        <v>443547661</v>
      </c>
      <c r="I13" s="142">
        <f t="shared" si="4"/>
        <v>1215798517</v>
      </c>
      <c r="J13" s="141">
        <f t="shared" si="2"/>
        <v>1659346178</v>
      </c>
    </row>
    <row r="14" spans="1:10" ht="27.6" x14ac:dyDescent="0.3">
      <c r="A14" s="1" t="s">
        <v>34</v>
      </c>
      <c r="B14" s="8"/>
      <c r="C14" s="3" t="s">
        <v>35</v>
      </c>
      <c r="D14" s="4" t="s">
        <v>36</v>
      </c>
      <c r="E14" s="136">
        <v>2693941</v>
      </c>
      <c r="F14" s="136">
        <v>149765245</v>
      </c>
      <c r="G14" s="141">
        <f t="shared" si="1"/>
        <v>152459186</v>
      </c>
      <c r="H14" s="137">
        <v>2816576</v>
      </c>
      <c r="I14" s="137">
        <v>167139276</v>
      </c>
      <c r="J14" s="141">
        <f t="shared" si="2"/>
        <v>169955852</v>
      </c>
    </row>
    <row r="15" spans="1:10" ht="27.6" x14ac:dyDescent="0.3">
      <c r="A15" s="1" t="s">
        <v>37</v>
      </c>
      <c r="B15" s="8" t="s">
        <v>38</v>
      </c>
      <c r="C15" s="3" t="s">
        <v>39</v>
      </c>
      <c r="D15" s="4" t="s">
        <v>40</v>
      </c>
      <c r="E15" s="142">
        <f>E16+E17+E18</f>
        <v>0</v>
      </c>
      <c r="F15" s="142">
        <f t="shared" ref="F15:I15" si="5">F16+F17+F18</f>
        <v>9868536</v>
      </c>
      <c r="G15" s="141">
        <f t="shared" si="1"/>
        <v>9868536</v>
      </c>
      <c r="H15" s="142">
        <f t="shared" si="5"/>
        <v>0</v>
      </c>
      <c r="I15" s="142">
        <f t="shared" si="5"/>
        <v>10449007</v>
      </c>
      <c r="J15" s="141">
        <f t="shared" si="2"/>
        <v>10449007</v>
      </c>
    </row>
    <row r="16" spans="1:10" x14ac:dyDescent="0.3">
      <c r="A16" s="5" t="s">
        <v>41</v>
      </c>
      <c r="B16" s="2"/>
      <c r="C16" s="6" t="s">
        <v>14</v>
      </c>
      <c r="D16" s="7" t="s">
        <v>42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</row>
    <row r="17" spans="1:10" x14ac:dyDescent="0.3">
      <c r="A17" s="5" t="s">
        <v>43</v>
      </c>
      <c r="B17" s="2"/>
      <c r="C17" s="6" t="s">
        <v>17</v>
      </c>
      <c r="D17" s="7" t="s">
        <v>44</v>
      </c>
      <c r="E17" s="136">
        <v>0</v>
      </c>
      <c r="F17" s="138">
        <v>841326</v>
      </c>
      <c r="G17" s="141">
        <f t="shared" si="1"/>
        <v>841326</v>
      </c>
      <c r="H17" s="136">
        <v>0</v>
      </c>
      <c r="I17" s="136">
        <v>925569</v>
      </c>
      <c r="J17" s="141">
        <f t="shared" si="2"/>
        <v>925569</v>
      </c>
    </row>
    <row r="18" spans="1:10" x14ac:dyDescent="0.3">
      <c r="A18" s="5" t="s">
        <v>45</v>
      </c>
      <c r="B18" s="2"/>
      <c r="C18" s="6" t="s">
        <v>28</v>
      </c>
      <c r="D18" s="7" t="s">
        <v>46</v>
      </c>
      <c r="E18" s="136">
        <v>0</v>
      </c>
      <c r="F18" s="139">
        <v>9027210</v>
      </c>
      <c r="G18" s="141">
        <f t="shared" si="1"/>
        <v>9027210</v>
      </c>
      <c r="H18" s="136">
        <v>0</v>
      </c>
      <c r="I18" s="136">
        <v>9523438</v>
      </c>
      <c r="J18" s="141">
        <f t="shared" si="2"/>
        <v>9523438</v>
      </c>
    </row>
    <row r="19" spans="1:10" x14ac:dyDescent="0.3">
      <c r="A19" s="1" t="s">
        <v>47</v>
      </c>
      <c r="B19" s="8" t="s">
        <v>48</v>
      </c>
      <c r="C19" s="3" t="s">
        <v>49</v>
      </c>
      <c r="D19" s="4" t="s">
        <v>50</v>
      </c>
      <c r="E19" s="142">
        <f>E20+E25+E30</f>
        <v>445586082</v>
      </c>
      <c r="F19" s="142">
        <f t="shared" ref="F19:I19" si="6">F20+F25+F30</f>
        <v>890907647</v>
      </c>
      <c r="G19" s="141">
        <f t="shared" si="1"/>
        <v>1336493729</v>
      </c>
      <c r="H19" s="142">
        <f t="shared" si="6"/>
        <v>440731085</v>
      </c>
      <c r="I19" s="142">
        <f t="shared" si="6"/>
        <v>1038210234</v>
      </c>
      <c r="J19" s="141">
        <f t="shared" si="2"/>
        <v>1478941319</v>
      </c>
    </row>
    <row r="20" spans="1:10" ht="27.6" x14ac:dyDescent="0.3">
      <c r="A20" s="1" t="s">
        <v>51</v>
      </c>
      <c r="B20" s="8" t="s">
        <v>52</v>
      </c>
      <c r="C20" s="3" t="s">
        <v>14</v>
      </c>
      <c r="D20" s="4" t="s">
        <v>53</v>
      </c>
      <c r="E20" s="142">
        <f>E21+E22+E23+E24</f>
        <v>149266891</v>
      </c>
      <c r="F20" s="142">
        <f t="shared" ref="F20:I20" si="7">F21+F22+F23+F24</f>
        <v>290185401</v>
      </c>
      <c r="G20" s="141">
        <f t="shared" si="1"/>
        <v>439452292</v>
      </c>
      <c r="H20" s="142">
        <f t="shared" si="7"/>
        <v>100168674</v>
      </c>
      <c r="I20" s="142">
        <f t="shared" si="7"/>
        <v>327502509</v>
      </c>
      <c r="J20" s="141">
        <f t="shared" si="2"/>
        <v>427671183</v>
      </c>
    </row>
    <row r="21" spans="1:10" x14ac:dyDescent="0.3">
      <c r="A21" s="5" t="s">
        <v>54</v>
      </c>
      <c r="B21" s="2"/>
      <c r="C21" s="6" t="s">
        <v>55</v>
      </c>
      <c r="D21" s="7" t="s">
        <v>56</v>
      </c>
      <c r="E21" s="136">
        <v>110128970</v>
      </c>
      <c r="F21" s="136">
        <v>134622409</v>
      </c>
      <c r="G21" s="141">
        <f t="shared" si="1"/>
        <v>244751379</v>
      </c>
      <c r="H21" s="136">
        <v>58052998</v>
      </c>
      <c r="I21" s="136">
        <v>128852745</v>
      </c>
      <c r="J21" s="141">
        <f t="shared" si="2"/>
        <v>186905743</v>
      </c>
    </row>
    <row r="22" spans="1:10" x14ac:dyDescent="0.3">
      <c r="A22" s="5" t="s">
        <v>57</v>
      </c>
      <c r="B22" s="2"/>
      <c r="C22" s="6" t="s">
        <v>58</v>
      </c>
      <c r="D22" s="7" t="s">
        <v>59</v>
      </c>
      <c r="E22" s="136">
        <v>36644834</v>
      </c>
      <c r="F22" s="136">
        <v>117767009</v>
      </c>
      <c r="G22" s="141">
        <f t="shared" si="1"/>
        <v>154411843</v>
      </c>
      <c r="H22" s="136">
        <v>40262316</v>
      </c>
      <c r="I22" s="136">
        <v>171351719</v>
      </c>
      <c r="J22" s="141">
        <f t="shared" si="2"/>
        <v>211614035</v>
      </c>
    </row>
    <row r="23" spans="1:10" x14ac:dyDescent="0.3">
      <c r="A23" s="5" t="s">
        <v>60</v>
      </c>
      <c r="B23" s="2"/>
      <c r="C23" s="6" t="s">
        <v>61</v>
      </c>
      <c r="D23" s="7" t="s">
        <v>62</v>
      </c>
      <c r="E23" s="136">
        <v>2493087</v>
      </c>
      <c r="F23" s="136">
        <v>26490264</v>
      </c>
      <c r="G23" s="141">
        <f t="shared" si="1"/>
        <v>28983351</v>
      </c>
      <c r="H23" s="136">
        <v>1853360</v>
      </c>
      <c r="I23" s="136">
        <v>27298045</v>
      </c>
      <c r="J23" s="141">
        <f t="shared" si="2"/>
        <v>29151405</v>
      </c>
    </row>
    <row r="24" spans="1:10" x14ac:dyDescent="0.3">
      <c r="A24" s="5" t="s">
        <v>63</v>
      </c>
      <c r="B24" s="2"/>
      <c r="C24" s="6" t="s">
        <v>64</v>
      </c>
      <c r="D24" s="7" t="s">
        <v>65</v>
      </c>
      <c r="E24" s="136">
        <v>0</v>
      </c>
      <c r="F24" s="136">
        <v>11305719</v>
      </c>
      <c r="G24" s="141">
        <f t="shared" si="1"/>
        <v>11305719</v>
      </c>
      <c r="H24" s="136">
        <v>0</v>
      </c>
      <c r="I24" s="136">
        <v>0</v>
      </c>
      <c r="J24" s="141">
        <f t="shared" si="2"/>
        <v>0</v>
      </c>
    </row>
    <row r="25" spans="1:10" ht="27.6" x14ac:dyDescent="0.3">
      <c r="A25" s="1" t="s">
        <v>66</v>
      </c>
      <c r="B25" s="8" t="s">
        <v>67</v>
      </c>
      <c r="C25" s="3" t="s">
        <v>17</v>
      </c>
      <c r="D25" s="4" t="s">
        <v>68</v>
      </c>
      <c r="E25" s="142">
        <f>E26+E27+E28+E29</f>
        <v>254192498</v>
      </c>
      <c r="F25" s="142">
        <f t="shared" ref="F25:I25" si="8">F26+F27+F28+F29</f>
        <v>538912029</v>
      </c>
      <c r="G25" s="141">
        <f t="shared" si="1"/>
        <v>793104527</v>
      </c>
      <c r="H25" s="142">
        <f t="shared" si="8"/>
        <v>288718525</v>
      </c>
      <c r="I25" s="142">
        <f t="shared" si="8"/>
        <v>623293371</v>
      </c>
      <c r="J25" s="141">
        <f t="shared" si="2"/>
        <v>912011896</v>
      </c>
    </row>
    <row r="26" spans="1:10" x14ac:dyDescent="0.3">
      <c r="A26" s="5" t="s">
        <v>69</v>
      </c>
      <c r="B26" s="2"/>
      <c r="C26" s="9" t="s">
        <v>70</v>
      </c>
      <c r="D26" s="7" t="s">
        <v>71</v>
      </c>
      <c r="E26" s="136">
        <v>18497994</v>
      </c>
      <c r="F26" s="136">
        <v>173198109</v>
      </c>
      <c r="G26" s="141">
        <f t="shared" si="1"/>
        <v>191696103</v>
      </c>
      <c r="H26" s="136">
        <v>38284148</v>
      </c>
      <c r="I26" s="136">
        <v>276106756</v>
      </c>
      <c r="J26" s="141">
        <f t="shared" si="2"/>
        <v>314390904</v>
      </c>
    </row>
    <row r="27" spans="1:10" x14ac:dyDescent="0.3">
      <c r="A27" s="5" t="s">
        <v>72</v>
      </c>
      <c r="B27" s="2"/>
      <c r="C27" s="9" t="s">
        <v>73</v>
      </c>
      <c r="D27" s="7" t="s">
        <v>56</v>
      </c>
      <c r="E27" s="136">
        <v>235694504</v>
      </c>
      <c r="F27" s="136">
        <v>365713920</v>
      </c>
      <c r="G27" s="141">
        <f t="shared" si="1"/>
        <v>601408424</v>
      </c>
      <c r="H27" s="136">
        <v>250433502</v>
      </c>
      <c r="I27" s="136">
        <v>347142133</v>
      </c>
      <c r="J27" s="141">
        <f t="shared" si="2"/>
        <v>597575635</v>
      </c>
    </row>
    <row r="28" spans="1:10" x14ac:dyDescent="0.3">
      <c r="A28" s="5" t="s">
        <v>74</v>
      </c>
      <c r="B28" s="2"/>
      <c r="C28" s="9" t="s">
        <v>75</v>
      </c>
      <c r="D28" s="7" t="s">
        <v>76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</row>
    <row r="29" spans="1:10" x14ac:dyDescent="0.3">
      <c r="A29" s="5" t="s">
        <v>77</v>
      </c>
      <c r="B29" s="2"/>
      <c r="C29" s="9" t="s">
        <v>78</v>
      </c>
      <c r="D29" s="7" t="s">
        <v>65</v>
      </c>
      <c r="E29" s="136">
        <v>0</v>
      </c>
      <c r="F29" s="136">
        <v>0</v>
      </c>
      <c r="G29" s="141">
        <f t="shared" si="1"/>
        <v>0</v>
      </c>
      <c r="H29" s="136">
        <v>875</v>
      </c>
      <c r="I29" s="136">
        <v>44482</v>
      </c>
      <c r="J29" s="141">
        <f t="shared" si="2"/>
        <v>45357</v>
      </c>
    </row>
    <row r="30" spans="1:10" ht="27.6" x14ac:dyDescent="0.3">
      <c r="A30" s="1" t="s">
        <v>79</v>
      </c>
      <c r="B30" s="8" t="s">
        <v>80</v>
      </c>
      <c r="C30" s="3" t="s">
        <v>28</v>
      </c>
      <c r="D30" s="4" t="s">
        <v>81</v>
      </c>
      <c r="E30" s="142">
        <f>E31+E32+E33+E34+E35</f>
        <v>42126693</v>
      </c>
      <c r="F30" s="142">
        <f t="shared" ref="F30:I30" si="9">F31+F32+F33+F34+F35</f>
        <v>61810217</v>
      </c>
      <c r="G30" s="141">
        <f t="shared" si="1"/>
        <v>103936910</v>
      </c>
      <c r="H30" s="142">
        <f t="shared" si="9"/>
        <v>51843886</v>
      </c>
      <c r="I30" s="142">
        <f t="shared" si="9"/>
        <v>87414354</v>
      </c>
      <c r="J30" s="141">
        <f t="shared" si="2"/>
        <v>139258240</v>
      </c>
    </row>
    <row r="31" spans="1:10" x14ac:dyDescent="0.3">
      <c r="A31" s="5" t="s">
        <v>82</v>
      </c>
      <c r="B31" s="2"/>
      <c r="C31" s="9" t="s">
        <v>83</v>
      </c>
      <c r="D31" s="7" t="s">
        <v>71</v>
      </c>
      <c r="E31" s="136">
        <v>0</v>
      </c>
      <c r="F31" s="136">
        <v>502273</v>
      </c>
      <c r="G31" s="141">
        <f t="shared" si="1"/>
        <v>502273</v>
      </c>
      <c r="H31" s="136">
        <v>1606497</v>
      </c>
      <c r="I31" s="136">
        <v>720874</v>
      </c>
      <c r="J31" s="141">
        <f t="shared" si="2"/>
        <v>2327371</v>
      </c>
    </row>
    <row r="32" spans="1:10" x14ac:dyDescent="0.3">
      <c r="A32" s="5" t="s">
        <v>84</v>
      </c>
      <c r="B32" s="2"/>
      <c r="C32" s="9" t="s">
        <v>85</v>
      </c>
      <c r="D32" s="7" t="s">
        <v>56</v>
      </c>
      <c r="E32" s="136">
        <v>0</v>
      </c>
      <c r="F32" s="136">
        <v>0</v>
      </c>
      <c r="G32" s="141">
        <f t="shared" si="1"/>
        <v>0</v>
      </c>
      <c r="H32" s="136">
        <v>6975290</v>
      </c>
      <c r="I32" s="136">
        <v>23860187</v>
      </c>
      <c r="J32" s="141">
        <f t="shared" si="2"/>
        <v>30835477</v>
      </c>
    </row>
    <row r="33" spans="1:10" x14ac:dyDescent="0.3">
      <c r="A33" s="5" t="s">
        <v>86</v>
      </c>
      <c r="B33" s="2"/>
      <c r="C33" s="9" t="s">
        <v>87</v>
      </c>
      <c r="D33" s="7" t="s">
        <v>76</v>
      </c>
      <c r="E33" s="136">
        <v>41980602</v>
      </c>
      <c r="F33" s="136">
        <v>60783192</v>
      </c>
      <c r="G33" s="141">
        <f t="shared" si="1"/>
        <v>102763794</v>
      </c>
      <c r="H33" s="136">
        <v>43246159</v>
      </c>
      <c r="I33" s="136">
        <v>62739837</v>
      </c>
      <c r="J33" s="141">
        <f t="shared" si="2"/>
        <v>105985996</v>
      </c>
    </row>
    <row r="34" spans="1:10" x14ac:dyDescent="0.3">
      <c r="A34" s="5" t="s">
        <v>88</v>
      </c>
      <c r="B34" s="2"/>
      <c r="C34" s="9" t="s">
        <v>89</v>
      </c>
      <c r="D34" s="7" t="s">
        <v>90</v>
      </c>
      <c r="E34" s="136">
        <v>0</v>
      </c>
      <c r="F34" s="136">
        <v>20843</v>
      </c>
      <c r="G34" s="141">
        <f t="shared" si="1"/>
        <v>20843</v>
      </c>
      <c r="H34" s="136">
        <v>15940</v>
      </c>
      <c r="I34" s="136">
        <v>93456</v>
      </c>
      <c r="J34" s="141">
        <f t="shared" si="2"/>
        <v>109396</v>
      </c>
    </row>
    <row r="35" spans="1:10" x14ac:dyDescent="0.3">
      <c r="A35" s="5" t="s">
        <v>91</v>
      </c>
      <c r="B35" s="2"/>
      <c r="C35" s="9" t="s">
        <v>92</v>
      </c>
      <c r="D35" s="7" t="s">
        <v>65</v>
      </c>
      <c r="E35" s="136">
        <v>146091</v>
      </c>
      <c r="F35" s="136">
        <v>503909</v>
      </c>
      <c r="G35" s="141">
        <f t="shared" si="1"/>
        <v>650000</v>
      </c>
      <c r="H35" s="136">
        <v>0</v>
      </c>
      <c r="I35" s="136">
        <v>0</v>
      </c>
      <c r="J35" s="141">
        <f t="shared" si="2"/>
        <v>0</v>
      </c>
    </row>
    <row r="36" spans="1:10" x14ac:dyDescent="0.3">
      <c r="A36" s="1" t="s">
        <v>93</v>
      </c>
      <c r="B36" s="8" t="s">
        <v>94</v>
      </c>
      <c r="C36" s="3" t="s">
        <v>95</v>
      </c>
      <c r="D36" s="4" t="s">
        <v>96</v>
      </c>
      <c r="E36" s="142">
        <f>E37+E41+E45</f>
        <v>30830</v>
      </c>
      <c r="F36" s="142">
        <f t="shared" ref="F36:I36" si="10">F37+F41+F45</f>
        <v>14998944</v>
      </c>
      <c r="G36" s="141">
        <f t="shared" si="1"/>
        <v>15029774</v>
      </c>
      <c r="H36" s="142">
        <f t="shared" si="10"/>
        <v>38441</v>
      </c>
      <c r="I36" s="142">
        <f t="shared" si="10"/>
        <v>13870282</v>
      </c>
      <c r="J36" s="141">
        <f t="shared" si="2"/>
        <v>13908723</v>
      </c>
    </row>
    <row r="37" spans="1:10" x14ac:dyDescent="0.3">
      <c r="A37" s="5" t="s">
        <v>97</v>
      </c>
      <c r="B37" s="2" t="s">
        <v>98</v>
      </c>
      <c r="C37" s="5" t="s">
        <v>14</v>
      </c>
      <c r="D37" s="7" t="s">
        <v>99</v>
      </c>
      <c r="E37" s="143">
        <f>E38+E39+E40</f>
        <v>30830</v>
      </c>
      <c r="F37" s="143">
        <f t="shared" ref="F37:I37" si="11">F38+F39+F40</f>
        <v>12612714</v>
      </c>
      <c r="G37" s="141">
        <f t="shared" si="1"/>
        <v>12643544</v>
      </c>
      <c r="H37" s="143">
        <f t="shared" si="11"/>
        <v>38441</v>
      </c>
      <c r="I37" s="143">
        <f t="shared" si="11"/>
        <v>11922593</v>
      </c>
      <c r="J37" s="141">
        <f t="shared" si="2"/>
        <v>11961034</v>
      </c>
    </row>
    <row r="38" spans="1:10" x14ac:dyDescent="0.3">
      <c r="A38" s="5" t="s">
        <v>100</v>
      </c>
      <c r="B38" s="2"/>
      <c r="C38" s="5" t="s">
        <v>101</v>
      </c>
      <c r="D38" s="7" t="s">
        <v>102</v>
      </c>
      <c r="E38" s="136">
        <v>30830</v>
      </c>
      <c r="F38" s="136">
        <v>-1262308</v>
      </c>
      <c r="G38" s="141">
        <f t="shared" si="1"/>
        <v>-1231478</v>
      </c>
      <c r="H38" s="136">
        <v>38441</v>
      </c>
      <c r="I38" s="136">
        <v>-1077035</v>
      </c>
      <c r="J38" s="141">
        <f t="shared" si="2"/>
        <v>-1038594</v>
      </c>
    </row>
    <row r="39" spans="1:10" x14ac:dyDescent="0.3">
      <c r="A39" s="5" t="s">
        <v>103</v>
      </c>
      <c r="B39" s="2"/>
      <c r="C39" s="5" t="s">
        <v>104</v>
      </c>
      <c r="D39" s="7" t="s">
        <v>105</v>
      </c>
      <c r="E39" s="136">
        <v>0</v>
      </c>
      <c r="F39" s="136">
        <v>0</v>
      </c>
      <c r="G39" s="141">
        <f t="shared" si="1"/>
        <v>0</v>
      </c>
      <c r="H39" s="136">
        <v>0</v>
      </c>
      <c r="I39" s="136">
        <v>0</v>
      </c>
      <c r="J39" s="141">
        <f t="shared" si="2"/>
        <v>0</v>
      </c>
    </row>
    <row r="40" spans="1:10" x14ac:dyDescent="0.3">
      <c r="A40" s="5" t="s">
        <v>106</v>
      </c>
      <c r="B40" s="2"/>
      <c r="C40" s="5" t="s">
        <v>61</v>
      </c>
      <c r="D40" s="7" t="s">
        <v>107</v>
      </c>
      <c r="E40" s="136">
        <v>0</v>
      </c>
      <c r="F40" s="136">
        <v>13875022</v>
      </c>
      <c r="G40" s="141">
        <f t="shared" si="1"/>
        <v>13875022</v>
      </c>
      <c r="H40" s="136">
        <v>0</v>
      </c>
      <c r="I40" s="136">
        <v>12999628</v>
      </c>
      <c r="J40" s="141">
        <f t="shared" si="2"/>
        <v>12999628</v>
      </c>
    </row>
    <row r="41" spans="1:10" x14ac:dyDescent="0.3">
      <c r="A41" s="5" t="s">
        <v>108</v>
      </c>
      <c r="B41" s="2" t="s">
        <v>109</v>
      </c>
      <c r="C41" s="5" t="s">
        <v>17</v>
      </c>
      <c r="D41" s="7" t="s">
        <v>110</v>
      </c>
      <c r="E41" s="143">
        <f>E42+E43+E44</f>
        <v>0</v>
      </c>
      <c r="F41" s="143">
        <f t="shared" ref="F41:I41" si="12">F42+F43+F44</f>
        <v>0</v>
      </c>
      <c r="G41" s="141">
        <f t="shared" si="1"/>
        <v>0</v>
      </c>
      <c r="H41" s="143">
        <f t="shared" si="12"/>
        <v>0</v>
      </c>
      <c r="I41" s="143">
        <f t="shared" si="12"/>
        <v>0</v>
      </c>
      <c r="J41" s="141">
        <f t="shared" si="2"/>
        <v>0</v>
      </c>
    </row>
    <row r="42" spans="1:10" x14ac:dyDescent="0.3">
      <c r="A42" s="5" t="s">
        <v>111</v>
      </c>
      <c r="B42" s="2"/>
      <c r="C42" s="5" t="s">
        <v>112</v>
      </c>
      <c r="D42" s="7" t="s">
        <v>102</v>
      </c>
      <c r="E42" s="136">
        <v>0</v>
      </c>
      <c r="F42" s="136">
        <v>0</v>
      </c>
      <c r="G42" s="141">
        <f t="shared" si="1"/>
        <v>0</v>
      </c>
      <c r="H42" s="136">
        <v>0</v>
      </c>
      <c r="I42" s="136">
        <v>0</v>
      </c>
      <c r="J42" s="141">
        <f t="shared" si="2"/>
        <v>0</v>
      </c>
    </row>
    <row r="43" spans="1:10" x14ac:dyDescent="0.3">
      <c r="A43" s="5" t="s">
        <v>113</v>
      </c>
      <c r="B43" s="2"/>
      <c r="C43" s="5" t="s">
        <v>114</v>
      </c>
      <c r="D43" s="7" t="s">
        <v>105</v>
      </c>
      <c r="E43" s="136">
        <v>0</v>
      </c>
      <c r="F43" s="136">
        <v>0</v>
      </c>
      <c r="G43" s="141">
        <f t="shared" si="1"/>
        <v>0</v>
      </c>
      <c r="H43" s="136">
        <v>0</v>
      </c>
      <c r="I43" s="136">
        <v>0</v>
      </c>
      <c r="J43" s="141">
        <f t="shared" si="2"/>
        <v>0</v>
      </c>
    </row>
    <row r="44" spans="1:10" x14ac:dyDescent="0.3">
      <c r="A44" s="5" t="s">
        <v>115</v>
      </c>
      <c r="B44" s="2"/>
      <c r="C44" s="5" t="s">
        <v>75</v>
      </c>
      <c r="D44" s="7" t="s">
        <v>107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</row>
    <row r="45" spans="1:10" x14ac:dyDescent="0.3">
      <c r="A45" s="5" t="s">
        <v>116</v>
      </c>
      <c r="B45" s="2" t="s">
        <v>117</v>
      </c>
      <c r="C45" s="5" t="s">
        <v>28</v>
      </c>
      <c r="D45" s="7" t="s">
        <v>118</v>
      </c>
      <c r="E45" s="143">
        <f>E46+E47+E48</f>
        <v>0</v>
      </c>
      <c r="F45" s="143">
        <f t="shared" ref="F45:I45" si="13">F46+F47+F48</f>
        <v>2386230</v>
      </c>
      <c r="G45" s="141">
        <f t="shared" si="1"/>
        <v>2386230</v>
      </c>
      <c r="H45" s="143">
        <f t="shared" si="13"/>
        <v>0</v>
      </c>
      <c r="I45" s="143">
        <f t="shared" si="13"/>
        <v>1947689</v>
      </c>
      <c r="J45" s="141">
        <f t="shared" si="2"/>
        <v>1947689</v>
      </c>
    </row>
    <row r="46" spans="1:10" x14ac:dyDescent="0.3">
      <c r="A46" s="5" t="s">
        <v>119</v>
      </c>
      <c r="B46" s="2"/>
      <c r="C46" s="5" t="s">
        <v>120</v>
      </c>
      <c r="D46" s="7" t="s">
        <v>102</v>
      </c>
      <c r="E46" s="136">
        <v>0</v>
      </c>
      <c r="F46" s="136">
        <v>4370994</v>
      </c>
      <c r="G46" s="141">
        <f t="shared" si="1"/>
        <v>4370994</v>
      </c>
      <c r="H46" s="136">
        <v>0</v>
      </c>
      <c r="I46" s="136">
        <v>4055084</v>
      </c>
      <c r="J46" s="141">
        <f t="shared" si="2"/>
        <v>4055084</v>
      </c>
    </row>
    <row r="47" spans="1:10" x14ac:dyDescent="0.3">
      <c r="A47" s="5" t="s">
        <v>121</v>
      </c>
      <c r="B47" s="2"/>
      <c r="C47" s="5" t="s">
        <v>122</v>
      </c>
      <c r="D47" s="7" t="s">
        <v>105</v>
      </c>
      <c r="E47" s="136">
        <v>0</v>
      </c>
      <c r="F47" s="136">
        <v>0</v>
      </c>
      <c r="G47" s="141">
        <f t="shared" si="1"/>
        <v>0</v>
      </c>
      <c r="H47" s="136">
        <v>0</v>
      </c>
      <c r="I47" s="136">
        <v>0</v>
      </c>
      <c r="J47" s="141">
        <f t="shared" si="2"/>
        <v>0</v>
      </c>
    </row>
    <row r="48" spans="1:10" x14ac:dyDescent="0.3">
      <c r="A48" s="5" t="s">
        <v>123</v>
      </c>
      <c r="B48" s="2"/>
      <c r="C48" s="5" t="s">
        <v>87</v>
      </c>
      <c r="D48" s="7" t="s">
        <v>107</v>
      </c>
      <c r="E48" s="136">
        <v>0</v>
      </c>
      <c r="F48" s="136">
        <v>-1984764</v>
      </c>
      <c r="G48" s="141">
        <f t="shared" si="1"/>
        <v>-1984764</v>
      </c>
      <c r="H48" s="136">
        <v>0</v>
      </c>
      <c r="I48" s="136">
        <v>-2107395</v>
      </c>
      <c r="J48" s="141">
        <f t="shared" si="2"/>
        <v>-2107395</v>
      </c>
    </row>
    <row r="49" spans="1:10" x14ac:dyDescent="0.3">
      <c r="A49" s="1" t="s">
        <v>124</v>
      </c>
      <c r="B49" s="8"/>
      <c r="C49" s="3" t="s">
        <v>125</v>
      </c>
      <c r="D49" s="4" t="s">
        <v>126</v>
      </c>
      <c r="E49" s="137">
        <v>4</v>
      </c>
      <c r="F49" s="137">
        <v>59140685</v>
      </c>
      <c r="G49" s="141">
        <f t="shared" si="1"/>
        <v>59140689</v>
      </c>
      <c r="H49" s="137">
        <v>-316</v>
      </c>
      <c r="I49" s="137">
        <v>74013195</v>
      </c>
      <c r="J49" s="141">
        <f t="shared" si="2"/>
        <v>74012879</v>
      </c>
    </row>
    <row r="50" spans="1:10" x14ac:dyDescent="0.3">
      <c r="A50" s="1" t="s">
        <v>127</v>
      </c>
      <c r="B50" s="8" t="s">
        <v>128</v>
      </c>
      <c r="C50" s="3" t="s">
        <v>129</v>
      </c>
      <c r="D50" s="4" t="s">
        <v>130</v>
      </c>
      <c r="E50" s="142">
        <f>E51+E52</f>
        <v>538672</v>
      </c>
      <c r="F50" s="142">
        <f t="shared" ref="F50:I50" si="14">F51+F52</f>
        <v>13982410</v>
      </c>
      <c r="G50" s="141">
        <f t="shared" si="1"/>
        <v>14521082</v>
      </c>
      <c r="H50" s="142">
        <f t="shared" si="14"/>
        <v>398667</v>
      </c>
      <c r="I50" s="142">
        <f t="shared" si="14"/>
        <v>12065724</v>
      </c>
      <c r="J50" s="141">
        <f t="shared" si="2"/>
        <v>12464391</v>
      </c>
    </row>
    <row r="51" spans="1:10" x14ac:dyDescent="0.3">
      <c r="A51" s="5" t="s">
        <v>131</v>
      </c>
      <c r="B51" s="2"/>
      <c r="C51" s="6" t="s">
        <v>14</v>
      </c>
      <c r="D51" s="7" t="s">
        <v>132</v>
      </c>
      <c r="E51" s="136">
        <v>538672</v>
      </c>
      <c r="F51" s="136">
        <v>7879778</v>
      </c>
      <c r="G51" s="141">
        <f t="shared" si="1"/>
        <v>8418450</v>
      </c>
      <c r="H51" s="136">
        <v>398667</v>
      </c>
      <c r="I51" s="136">
        <v>7815400</v>
      </c>
      <c r="J51" s="141">
        <f t="shared" si="2"/>
        <v>8214067</v>
      </c>
    </row>
    <row r="52" spans="1:10" x14ac:dyDescent="0.3">
      <c r="A52" s="5" t="s">
        <v>133</v>
      </c>
      <c r="B52" s="2"/>
      <c r="C52" s="6" t="s">
        <v>17</v>
      </c>
      <c r="D52" s="7" t="s">
        <v>134</v>
      </c>
      <c r="E52" s="136">
        <v>0</v>
      </c>
      <c r="F52" s="136">
        <v>6102632</v>
      </c>
      <c r="G52" s="141">
        <f t="shared" si="1"/>
        <v>6102632</v>
      </c>
      <c r="H52" s="136">
        <v>0</v>
      </c>
      <c r="I52" s="136">
        <v>4250324</v>
      </c>
      <c r="J52" s="141">
        <f t="shared" si="2"/>
        <v>4250324</v>
      </c>
    </row>
    <row r="53" spans="1:10" x14ac:dyDescent="0.3">
      <c r="A53" s="1" t="s">
        <v>135</v>
      </c>
      <c r="B53" s="8"/>
      <c r="C53" s="3" t="s">
        <v>136</v>
      </c>
      <c r="D53" s="4" t="s">
        <v>137</v>
      </c>
      <c r="E53" s="137">
        <f t="shared" ref="E53:J53" si="15">E54+E58+E59</f>
        <v>5228485</v>
      </c>
      <c r="F53" s="137">
        <f t="shared" si="15"/>
        <v>54706991</v>
      </c>
      <c r="G53" s="137">
        <f t="shared" si="15"/>
        <v>59935476</v>
      </c>
      <c r="H53" s="137">
        <f t="shared" si="15"/>
        <v>5302664</v>
      </c>
      <c r="I53" s="137">
        <f t="shared" si="15"/>
        <v>65286730</v>
      </c>
      <c r="J53" s="137">
        <f t="shared" si="15"/>
        <v>70589394</v>
      </c>
    </row>
    <row r="54" spans="1:10" x14ac:dyDescent="0.3">
      <c r="A54" s="1" t="s">
        <v>138</v>
      </c>
      <c r="B54" s="2" t="s">
        <v>139</v>
      </c>
      <c r="C54" s="3" t="s">
        <v>14</v>
      </c>
      <c r="D54" s="4" t="s">
        <v>140</v>
      </c>
      <c r="E54" s="142">
        <f>E55+E56+E57</f>
        <v>939795</v>
      </c>
      <c r="F54" s="142">
        <f t="shared" ref="F54:I54" si="16">F55+F56+F57</f>
        <v>7837061</v>
      </c>
      <c r="G54" s="141">
        <f t="shared" si="1"/>
        <v>8776856</v>
      </c>
      <c r="H54" s="142">
        <f t="shared" si="16"/>
        <v>1749263</v>
      </c>
      <c r="I54" s="142">
        <f t="shared" si="16"/>
        <v>14598312</v>
      </c>
      <c r="J54" s="141">
        <f t="shared" si="2"/>
        <v>16347575</v>
      </c>
    </row>
    <row r="55" spans="1:10" x14ac:dyDescent="0.3">
      <c r="A55" s="5" t="s">
        <v>141</v>
      </c>
      <c r="B55" s="2"/>
      <c r="C55" s="9" t="s">
        <v>55</v>
      </c>
      <c r="D55" s="10" t="s">
        <v>142</v>
      </c>
      <c r="E55" s="136">
        <v>547067</v>
      </c>
      <c r="F55" s="136">
        <v>7727162</v>
      </c>
      <c r="G55" s="141">
        <f t="shared" si="1"/>
        <v>8274229</v>
      </c>
      <c r="H55" s="136">
        <v>1205046</v>
      </c>
      <c r="I55" s="136">
        <v>14500484</v>
      </c>
      <c r="J55" s="141">
        <f t="shared" si="2"/>
        <v>15705530</v>
      </c>
    </row>
    <row r="56" spans="1:10" ht="27.6" x14ac:dyDescent="0.3">
      <c r="A56" s="5" t="s">
        <v>143</v>
      </c>
      <c r="B56" s="2"/>
      <c r="C56" s="9" t="s">
        <v>58</v>
      </c>
      <c r="D56" s="10" t="s">
        <v>144</v>
      </c>
      <c r="E56" s="136">
        <v>392509</v>
      </c>
      <c r="F56" s="136">
        <v>0</v>
      </c>
      <c r="G56" s="141">
        <f t="shared" si="1"/>
        <v>392509</v>
      </c>
      <c r="H56" s="136">
        <v>544041</v>
      </c>
      <c r="I56" s="136">
        <v>0</v>
      </c>
      <c r="J56" s="141">
        <f t="shared" si="2"/>
        <v>544041</v>
      </c>
    </row>
    <row r="57" spans="1:10" x14ac:dyDescent="0.3">
      <c r="A57" s="5" t="s">
        <v>145</v>
      </c>
      <c r="B57" s="2"/>
      <c r="C57" s="9" t="s">
        <v>146</v>
      </c>
      <c r="D57" s="10" t="s">
        <v>147</v>
      </c>
      <c r="E57" s="136">
        <v>219</v>
      </c>
      <c r="F57" s="136">
        <v>109899</v>
      </c>
      <c r="G57" s="141">
        <f t="shared" si="1"/>
        <v>110118</v>
      </c>
      <c r="H57" s="136">
        <v>176</v>
      </c>
      <c r="I57" s="136">
        <v>97828</v>
      </c>
      <c r="J57" s="141">
        <f t="shared" si="2"/>
        <v>98004</v>
      </c>
    </row>
    <row r="58" spans="1:10" ht="27.6" x14ac:dyDescent="0.3">
      <c r="A58" s="1" t="s">
        <v>148</v>
      </c>
      <c r="B58" s="2"/>
      <c r="C58" s="3" t="s">
        <v>17</v>
      </c>
      <c r="D58" s="4" t="s">
        <v>149</v>
      </c>
      <c r="E58" s="169">
        <v>0</v>
      </c>
      <c r="F58" s="169">
        <v>273867</v>
      </c>
      <c r="G58" s="141">
        <f t="shared" si="1"/>
        <v>273867</v>
      </c>
      <c r="H58" s="136">
        <v>0</v>
      </c>
      <c r="I58" s="136">
        <v>268008</v>
      </c>
      <c r="J58" s="141">
        <f t="shared" si="2"/>
        <v>268008</v>
      </c>
    </row>
    <row r="59" spans="1:10" ht="15.6" x14ac:dyDescent="0.3">
      <c r="A59" s="1" t="s">
        <v>150</v>
      </c>
      <c r="B59" s="2"/>
      <c r="C59" s="3" t="s">
        <v>28</v>
      </c>
      <c r="D59" s="4" t="s">
        <v>65</v>
      </c>
      <c r="E59" s="169">
        <v>4288690</v>
      </c>
      <c r="F59" s="169">
        <v>46596063</v>
      </c>
      <c r="G59" s="141">
        <f t="shared" si="1"/>
        <v>50884753</v>
      </c>
      <c r="H59" s="136">
        <v>3553401</v>
      </c>
      <c r="I59" s="136">
        <v>50420410</v>
      </c>
      <c r="J59" s="141">
        <f t="shared" si="2"/>
        <v>53973811</v>
      </c>
    </row>
    <row r="60" spans="1:10" ht="19.2" x14ac:dyDescent="0.3">
      <c r="A60" s="1" t="s">
        <v>151</v>
      </c>
      <c r="B60" s="8" t="s">
        <v>152</v>
      </c>
      <c r="C60" s="3" t="s">
        <v>153</v>
      </c>
      <c r="D60" s="4" t="s">
        <v>154</v>
      </c>
      <c r="E60" s="142">
        <f>E6+E9+E13+E36+E49+E50+E53</f>
        <v>457479556</v>
      </c>
      <c r="F60" s="142">
        <f t="shared" ref="F60:I60" si="17">F6+F9+F13+F36+F49+F50+F53</f>
        <v>1340318659</v>
      </c>
      <c r="G60" s="141">
        <f t="shared" si="1"/>
        <v>1797798215</v>
      </c>
      <c r="H60" s="142">
        <f t="shared" si="17"/>
        <v>453194466</v>
      </c>
      <c r="I60" s="142">
        <f t="shared" si="17"/>
        <v>1534420065</v>
      </c>
      <c r="J60" s="141">
        <f t="shared" si="2"/>
        <v>1987614531</v>
      </c>
    </row>
    <row r="61" spans="1:10" x14ac:dyDescent="0.3">
      <c r="A61" s="1" t="s">
        <v>155</v>
      </c>
      <c r="B61" s="2"/>
      <c r="C61" s="3" t="s">
        <v>156</v>
      </c>
      <c r="D61" s="4" t="s">
        <v>157</v>
      </c>
      <c r="E61" s="137">
        <v>1761345</v>
      </c>
      <c r="F61" s="137">
        <v>47386120</v>
      </c>
      <c r="G61" s="141">
        <f t="shared" si="1"/>
        <v>49147465</v>
      </c>
      <c r="H61" s="137">
        <v>2052106</v>
      </c>
      <c r="I61" s="137">
        <v>44012657</v>
      </c>
      <c r="J61" s="141">
        <f t="shared" si="2"/>
        <v>46064763</v>
      </c>
    </row>
    <row r="62" spans="1:10" ht="19.2" x14ac:dyDescent="0.3">
      <c r="A62" s="1" t="s">
        <v>158</v>
      </c>
      <c r="B62" s="8" t="s">
        <v>159</v>
      </c>
      <c r="C62" s="1" t="s">
        <v>160</v>
      </c>
      <c r="D62" s="11" t="s">
        <v>161</v>
      </c>
      <c r="E62" s="142">
        <f>E63+E66+E67+E71+E72+E76+E79</f>
        <v>82658315</v>
      </c>
      <c r="F62" s="142">
        <f t="shared" ref="F62:I62" si="18">F63+F66+F67+F71+F72+F76+F79</f>
        <v>676297531</v>
      </c>
      <c r="G62" s="141">
        <f t="shared" si="1"/>
        <v>758955846</v>
      </c>
      <c r="H62" s="142">
        <f t="shared" si="18"/>
        <v>97241490</v>
      </c>
      <c r="I62" s="142">
        <f t="shared" si="18"/>
        <v>773019486</v>
      </c>
      <c r="J62" s="141">
        <f t="shared" si="2"/>
        <v>870260976</v>
      </c>
    </row>
    <row r="63" spans="1:10" x14ac:dyDescent="0.3">
      <c r="A63" s="1" t="s">
        <v>162</v>
      </c>
      <c r="B63" s="8" t="s">
        <v>163</v>
      </c>
      <c r="C63" s="1" t="s">
        <v>14</v>
      </c>
      <c r="D63" s="11" t="s">
        <v>164</v>
      </c>
      <c r="E63" s="142">
        <f>E64+E65</f>
        <v>5881322</v>
      </c>
      <c r="F63" s="142">
        <f t="shared" ref="F63:I63" si="19">F64+F65</f>
        <v>72414820</v>
      </c>
      <c r="G63" s="141">
        <f t="shared" si="1"/>
        <v>78296142</v>
      </c>
      <c r="H63" s="142">
        <f t="shared" si="19"/>
        <v>5881322</v>
      </c>
      <c r="I63" s="142">
        <f t="shared" si="19"/>
        <v>72414820</v>
      </c>
      <c r="J63" s="141">
        <f t="shared" si="2"/>
        <v>78296142</v>
      </c>
    </row>
    <row r="64" spans="1:10" x14ac:dyDescent="0.3">
      <c r="A64" s="5" t="s">
        <v>165</v>
      </c>
      <c r="B64" s="8"/>
      <c r="C64" s="12" t="s">
        <v>55</v>
      </c>
      <c r="D64" s="13" t="s">
        <v>166</v>
      </c>
      <c r="E64" s="136">
        <v>5881322</v>
      </c>
      <c r="F64" s="136">
        <v>72414820</v>
      </c>
      <c r="G64" s="141">
        <f t="shared" si="1"/>
        <v>78296142</v>
      </c>
      <c r="H64" s="136">
        <v>5881322</v>
      </c>
      <c r="I64" s="136">
        <v>72414820</v>
      </c>
      <c r="J64" s="141">
        <f t="shared" si="2"/>
        <v>78296142</v>
      </c>
    </row>
    <row r="65" spans="1:10" x14ac:dyDescent="0.3">
      <c r="A65" s="5" t="s">
        <v>167</v>
      </c>
      <c r="B65" s="8"/>
      <c r="C65" s="12" t="s">
        <v>58</v>
      </c>
      <c r="D65" s="13" t="s">
        <v>168</v>
      </c>
      <c r="E65" s="136">
        <v>0</v>
      </c>
      <c r="F65" s="136">
        <v>0</v>
      </c>
      <c r="G65" s="141">
        <f t="shared" si="1"/>
        <v>0</v>
      </c>
      <c r="H65" s="136">
        <v>0</v>
      </c>
      <c r="I65" s="136">
        <v>0</v>
      </c>
      <c r="J65" s="141">
        <f t="shared" si="2"/>
        <v>0</v>
      </c>
    </row>
    <row r="66" spans="1:10" x14ac:dyDescent="0.3">
      <c r="A66" s="1" t="s">
        <v>169</v>
      </c>
      <c r="B66" s="8"/>
      <c r="C66" s="1" t="s">
        <v>17</v>
      </c>
      <c r="D66" s="11" t="s">
        <v>170</v>
      </c>
      <c r="E66" s="137">
        <v>0</v>
      </c>
      <c r="F66" s="137">
        <v>90448275</v>
      </c>
      <c r="G66" s="141">
        <f t="shared" si="1"/>
        <v>90448275</v>
      </c>
      <c r="H66" s="137">
        <v>0</v>
      </c>
      <c r="I66" s="137">
        <v>90448275</v>
      </c>
      <c r="J66" s="141">
        <f t="shared" si="2"/>
        <v>90448275</v>
      </c>
    </row>
    <row r="67" spans="1:10" x14ac:dyDescent="0.3">
      <c r="A67" s="1" t="s">
        <v>171</v>
      </c>
      <c r="B67" s="8" t="s">
        <v>172</v>
      </c>
      <c r="C67" s="1" t="s">
        <v>28</v>
      </c>
      <c r="D67" s="11" t="s">
        <v>173</v>
      </c>
      <c r="E67" s="142">
        <f>E68+E69+E70</f>
        <v>246216</v>
      </c>
      <c r="F67" s="142">
        <f t="shared" ref="F67:I67" si="20">F68+F69+F70</f>
        <v>110451453</v>
      </c>
      <c r="G67" s="141">
        <f t="shared" si="1"/>
        <v>110697669</v>
      </c>
      <c r="H67" s="142">
        <f t="shared" si="20"/>
        <v>9248561</v>
      </c>
      <c r="I67" s="142">
        <f t="shared" si="20"/>
        <v>185084424</v>
      </c>
      <c r="J67" s="141">
        <f t="shared" si="2"/>
        <v>194332985</v>
      </c>
    </row>
    <row r="68" spans="1:10" x14ac:dyDescent="0.3">
      <c r="A68" s="5" t="s">
        <v>174</v>
      </c>
      <c r="B68" s="8"/>
      <c r="C68" s="12" t="s">
        <v>83</v>
      </c>
      <c r="D68" s="13" t="s">
        <v>175</v>
      </c>
      <c r="E68" s="136">
        <v>9739</v>
      </c>
      <c r="F68" s="136">
        <v>20736313</v>
      </c>
      <c r="G68" s="141">
        <f t="shared" si="1"/>
        <v>20746052</v>
      </c>
      <c r="H68" s="136">
        <v>0</v>
      </c>
      <c r="I68" s="136">
        <v>20533169</v>
      </c>
      <c r="J68" s="141">
        <f t="shared" si="2"/>
        <v>20533169</v>
      </c>
    </row>
    <row r="69" spans="1:10" x14ac:dyDescent="0.3">
      <c r="A69" s="5" t="s">
        <v>176</v>
      </c>
      <c r="B69" s="8"/>
      <c r="C69" s="12" t="s">
        <v>85</v>
      </c>
      <c r="D69" s="13" t="s">
        <v>177</v>
      </c>
      <c r="E69" s="136">
        <v>236477</v>
      </c>
      <c r="F69" s="136">
        <v>89693162</v>
      </c>
      <c r="G69" s="141">
        <f t="shared" si="1"/>
        <v>89929639</v>
      </c>
      <c r="H69" s="136">
        <v>9247843</v>
      </c>
      <c r="I69" s="136">
        <v>164492802</v>
      </c>
      <c r="J69" s="141">
        <f t="shared" si="2"/>
        <v>173740645</v>
      </c>
    </row>
    <row r="70" spans="1:10" x14ac:dyDescent="0.3">
      <c r="A70" s="5" t="s">
        <v>178</v>
      </c>
      <c r="B70" s="8"/>
      <c r="C70" s="12" t="s">
        <v>179</v>
      </c>
      <c r="D70" s="13" t="s">
        <v>180</v>
      </c>
      <c r="E70" s="136">
        <v>0</v>
      </c>
      <c r="F70" s="136">
        <v>21978</v>
      </c>
      <c r="G70" s="141">
        <f t="shared" si="1"/>
        <v>21978</v>
      </c>
      <c r="H70" s="136">
        <v>718</v>
      </c>
      <c r="I70" s="136">
        <v>58453</v>
      </c>
      <c r="J70" s="141">
        <f t="shared" si="2"/>
        <v>59171</v>
      </c>
    </row>
    <row r="71" spans="1:10" x14ac:dyDescent="0.3">
      <c r="A71" s="1" t="s">
        <v>181</v>
      </c>
      <c r="B71" s="8"/>
      <c r="C71" s="1" t="s">
        <v>182</v>
      </c>
      <c r="D71" s="11" t="s">
        <v>183</v>
      </c>
      <c r="E71" s="137">
        <v>20294705</v>
      </c>
      <c r="F71" s="137">
        <v>7160131</v>
      </c>
      <c r="G71" s="141">
        <f t="shared" ref="G71:G116" si="21">E71+F71</f>
        <v>27454836</v>
      </c>
      <c r="H71" s="137">
        <v>16909233</v>
      </c>
      <c r="I71" s="137">
        <v>8508888</v>
      </c>
      <c r="J71" s="141">
        <f t="shared" ref="J71:J116" si="22">H71+I71</f>
        <v>25418121</v>
      </c>
    </row>
    <row r="72" spans="1:10" x14ac:dyDescent="0.3">
      <c r="A72" s="1" t="s">
        <v>184</v>
      </c>
      <c r="B72" s="8" t="s">
        <v>185</v>
      </c>
      <c r="C72" s="1" t="s">
        <v>186</v>
      </c>
      <c r="D72" s="11" t="s">
        <v>187</v>
      </c>
      <c r="E72" s="142">
        <f>E73+E74+E75</f>
        <v>11317678</v>
      </c>
      <c r="F72" s="142">
        <f t="shared" ref="F72:I72" si="23">F73+F74+F75</f>
        <v>41965240</v>
      </c>
      <c r="G72" s="141">
        <f t="shared" si="21"/>
        <v>53282918</v>
      </c>
      <c r="H72" s="142">
        <f t="shared" si="23"/>
        <v>11317678</v>
      </c>
      <c r="I72" s="142">
        <f t="shared" si="23"/>
        <v>41965240</v>
      </c>
      <c r="J72" s="141">
        <f t="shared" si="22"/>
        <v>53282918</v>
      </c>
    </row>
    <row r="73" spans="1:10" x14ac:dyDescent="0.3">
      <c r="A73" s="5" t="s">
        <v>188</v>
      </c>
      <c r="B73" s="8"/>
      <c r="C73" s="14" t="s">
        <v>189</v>
      </c>
      <c r="D73" s="13" t="s">
        <v>190</v>
      </c>
      <c r="E73" s="136">
        <v>294066</v>
      </c>
      <c r="F73" s="136">
        <v>3702116</v>
      </c>
      <c r="G73" s="141">
        <f t="shared" si="21"/>
        <v>3996182</v>
      </c>
      <c r="H73" s="136">
        <v>294066</v>
      </c>
      <c r="I73" s="136">
        <v>3702116</v>
      </c>
      <c r="J73" s="141">
        <f t="shared" si="22"/>
        <v>3996182</v>
      </c>
    </row>
    <row r="74" spans="1:10" x14ac:dyDescent="0.3">
      <c r="A74" s="5" t="s">
        <v>191</v>
      </c>
      <c r="B74" s="8"/>
      <c r="C74" s="14" t="s">
        <v>192</v>
      </c>
      <c r="D74" s="13" t="s">
        <v>193</v>
      </c>
      <c r="E74" s="136">
        <v>1003040</v>
      </c>
      <c r="F74" s="136">
        <v>18455600</v>
      </c>
      <c r="G74" s="141">
        <f t="shared" si="21"/>
        <v>19458640</v>
      </c>
      <c r="H74" s="136">
        <v>1003040</v>
      </c>
      <c r="I74" s="136">
        <v>18455600</v>
      </c>
      <c r="J74" s="141">
        <f t="shared" si="22"/>
        <v>19458640</v>
      </c>
    </row>
    <row r="75" spans="1:10" x14ac:dyDescent="0.3">
      <c r="A75" s="5" t="s">
        <v>194</v>
      </c>
      <c r="B75" s="8"/>
      <c r="C75" s="14" t="s">
        <v>195</v>
      </c>
      <c r="D75" s="13" t="s">
        <v>196</v>
      </c>
      <c r="E75" s="136">
        <v>10020572</v>
      </c>
      <c r="F75" s="136">
        <v>19807524</v>
      </c>
      <c r="G75" s="141">
        <f t="shared" si="21"/>
        <v>29828096</v>
      </c>
      <c r="H75" s="136">
        <v>10020572</v>
      </c>
      <c r="I75" s="136">
        <v>19807524</v>
      </c>
      <c r="J75" s="141">
        <f t="shared" si="22"/>
        <v>29828096</v>
      </c>
    </row>
    <row r="76" spans="1:10" x14ac:dyDescent="0.3">
      <c r="A76" s="1" t="s">
        <v>197</v>
      </c>
      <c r="B76" s="8" t="s">
        <v>198</v>
      </c>
      <c r="C76" s="1" t="s">
        <v>199</v>
      </c>
      <c r="D76" s="11" t="s">
        <v>200</v>
      </c>
      <c r="E76" s="142">
        <f>E77+E78</f>
        <v>31914426</v>
      </c>
      <c r="F76" s="142">
        <f t="shared" ref="F76:I76" si="24">F77+F78</f>
        <v>305836672</v>
      </c>
      <c r="G76" s="141">
        <f t="shared" si="21"/>
        <v>337751098</v>
      </c>
      <c r="H76" s="142">
        <f t="shared" si="24"/>
        <v>44961676</v>
      </c>
      <c r="I76" s="142">
        <f t="shared" si="24"/>
        <v>318131521</v>
      </c>
      <c r="J76" s="141">
        <f t="shared" si="22"/>
        <v>363093197</v>
      </c>
    </row>
    <row r="77" spans="1:10" x14ac:dyDescent="0.3">
      <c r="A77" s="5" t="s">
        <v>201</v>
      </c>
      <c r="B77" s="8"/>
      <c r="C77" s="14" t="s">
        <v>202</v>
      </c>
      <c r="D77" s="13" t="s">
        <v>203</v>
      </c>
      <c r="E77" s="136">
        <v>31914426</v>
      </c>
      <c r="F77" s="136">
        <v>305836672</v>
      </c>
      <c r="G77" s="141">
        <f t="shared" si="21"/>
        <v>337751098</v>
      </c>
      <c r="H77" s="136">
        <v>44961676</v>
      </c>
      <c r="I77" s="136">
        <v>318131521</v>
      </c>
      <c r="J77" s="141">
        <f t="shared" si="22"/>
        <v>363093197</v>
      </c>
    </row>
    <row r="78" spans="1:10" x14ac:dyDescent="0.3">
      <c r="A78" s="5" t="s">
        <v>204</v>
      </c>
      <c r="B78" s="8"/>
      <c r="C78" s="14" t="s">
        <v>205</v>
      </c>
      <c r="D78" s="13" t="s">
        <v>206</v>
      </c>
      <c r="E78" s="136">
        <v>0</v>
      </c>
      <c r="F78" s="136">
        <v>0</v>
      </c>
      <c r="G78" s="141">
        <f t="shared" si="21"/>
        <v>0</v>
      </c>
      <c r="H78" s="136">
        <v>0</v>
      </c>
      <c r="I78" s="136">
        <v>0</v>
      </c>
      <c r="J78" s="141">
        <f t="shared" si="22"/>
        <v>0</v>
      </c>
    </row>
    <row r="79" spans="1:10" x14ac:dyDescent="0.3">
      <c r="A79" s="1" t="s">
        <v>207</v>
      </c>
      <c r="B79" s="8" t="s">
        <v>208</v>
      </c>
      <c r="C79" s="1" t="s">
        <v>209</v>
      </c>
      <c r="D79" s="11" t="s">
        <v>210</v>
      </c>
      <c r="E79" s="142">
        <f>E80+E81</f>
        <v>13003968</v>
      </c>
      <c r="F79" s="142">
        <f t="shared" ref="F79:I79" si="25">F80+F81</f>
        <v>48020940</v>
      </c>
      <c r="G79" s="141">
        <f t="shared" si="21"/>
        <v>61024908</v>
      </c>
      <c r="H79" s="142">
        <f t="shared" si="25"/>
        <v>8923020</v>
      </c>
      <c r="I79" s="142">
        <f t="shared" si="25"/>
        <v>56466318</v>
      </c>
      <c r="J79" s="141">
        <f t="shared" si="22"/>
        <v>65389338</v>
      </c>
    </row>
    <row r="80" spans="1:10" x14ac:dyDescent="0.3">
      <c r="A80" s="5" t="s">
        <v>211</v>
      </c>
      <c r="B80" s="8"/>
      <c r="C80" s="14" t="s">
        <v>212</v>
      </c>
      <c r="D80" s="13" t="s">
        <v>213</v>
      </c>
      <c r="E80" s="136">
        <v>13003968</v>
      </c>
      <c r="F80" s="136">
        <v>48020940</v>
      </c>
      <c r="G80" s="141">
        <f t="shared" si="21"/>
        <v>61024908</v>
      </c>
      <c r="H80" s="136">
        <v>8923020</v>
      </c>
      <c r="I80" s="136">
        <v>56466318</v>
      </c>
      <c r="J80" s="141">
        <f t="shared" si="22"/>
        <v>65389338</v>
      </c>
    </row>
    <row r="81" spans="1:10" x14ac:dyDescent="0.3">
      <c r="A81" s="5" t="s">
        <v>214</v>
      </c>
      <c r="B81" s="8"/>
      <c r="C81" s="14" t="s">
        <v>215</v>
      </c>
      <c r="D81" s="10" t="s">
        <v>216</v>
      </c>
      <c r="E81" s="136">
        <v>0</v>
      </c>
      <c r="F81" s="136">
        <v>0</v>
      </c>
      <c r="G81" s="141">
        <f t="shared" si="21"/>
        <v>0</v>
      </c>
      <c r="H81" s="136">
        <v>0</v>
      </c>
      <c r="I81" s="136">
        <v>0</v>
      </c>
      <c r="J81" s="141">
        <f t="shared" si="22"/>
        <v>0</v>
      </c>
    </row>
    <row r="82" spans="1:10" x14ac:dyDescent="0.3">
      <c r="A82" s="1" t="s">
        <v>217</v>
      </c>
      <c r="B82" s="8"/>
      <c r="C82" s="1" t="s">
        <v>218</v>
      </c>
      <c r="D82" s="11" t="s">
        <v>219</v>
      </c>
      <c r="E82" s="137">
        <v>0</v>
      </c>
      <c r="F82" s="137">
        <v>0</v>
      </c>
      <c r="G82" s="141">
        <f t="shared" si="21"/>
        <v>0</v>
      </c>
      <c r="H82" s="137">
        <v>0</v>
      </c>
      <c r="I82" s="137">
        <v>0</v>
      </c>
      <c r="J82" s="141">
        <f t="shared" si="22"/>
        <v>0</v>
      </c>
    </row>
    <row r="83" spans="1:10" x14ac:dyDescent="0.3">
      <c r="A83" s="1" t="s">
        <v>220</v>
      </c>
      <c r="B83" s="8"/>
      <c r="C83" s="1" t="s">
        <v>221</v>
      </c>
      <c r="D83" s="11" t="s">
        <v>222</v>
      </c>
      <c r="E83" s="137">
        <v>133095</v>
      </c>
      <c r="F83" s="137">
        <v>348875</v>
      </c>
      <c r="G83" s="141">
        <f t="shared" si="21"/>
        <v>481970</v>
      </c>
      <c r="H83" s="137">
        <v>144223</v>
      </c>
      <c r="I83" s="137">
        <v>364704</v>
      </c>
      <c r="J83" s="141">
        <f t="shared" si="22"/>
        <v>508927</v>
      </c>
    </row>
    <row r="84" spans="1:10" x14ac:dyDescent="0.3">
      <c r="A84" s="1" t="s">
        <v>223</v>
      </c>
      <c r="B84" s="8" t="s">
        <v>224</v>
      </c>
      <c r="C84" s="1" t="s">
        <v>225</v>
      </c>
      <c r="D84" s="11" t="s">
        <v>226</v>
      </c>
      <c r="E84" s="142">
        <f>E85+E89+E93</f>
        <v>356485969</v>
      </c>
      <c r="F84" s="142">
        <f t="shared" ref="F84:I84" si="26">F85+F89+F93</f>
        <v>503003799</v>
      </c>
      <c r="G84" s="141">
        <f t="shared" si="21"/>
        <v>859489768</v>
      </c>
      <c r="H84" s="142">
        <f t="shared" si="26"/>
        <v>332745266</v>
      </c>
      <c r="I84" s="142">
        <f t="shared" si="26"/>
        <v>572368231</v>
      </c>
      <c r="J84" s="141">
        <f t="shared" si="22"/>
        <v>905113497</v>
      </c>
    </row>
    <row r="85" spans="1:10" x14ac:dyDescent="0.3">
      <c r="A85" s="5" t="s">
        <v>227</v>
      </c>
      <c r="B85" s="8" t="s">
        <v>228</v>
      </c>
      <c r="C85" s="5" t="s">
        <v>14</v>
      </c>
      <c r="D85" s="7" t="s">
        <v>99</v>
      </c>
      <c r="E85" s="143">
        <f>E86+E87+E88</f>
        <v>343966988</v>
      </c>
      <c r="F85" s="143">
        <f t="shared" ref="F85:I85" si="27">F86+F87+F88</f>
        <v>13704578</v>
      </c>
      <c r="G85" s="141">
        <f t="shared" si="21"/>
        <v>357671566</v>
      </c>
      <c r="H85" s="143">
        <f t="shared" si="27"/>
        <v>318677524</v>
      </c>
      <c r="I85" s="143">
        <f t="shared" si="27"/>
        <v>13454727</v>
      </c>
      <c r="J85" s="141">
        <f t="shared" si="22"/>
        <v>332132251</v>
      </c>
    </row>
    <row r="86" spans="1:10" x14ac:dyDescent="0.3">
      <c r="A86" s="5" t="s">
        <v>229</v>
      </c>
      <c r="B86" s="8"/>
      <c r="C86" s="5" t="s">
        <v>101</v>
      </c>
      <c r="D86" s="7" t="s">
        <v>230</v>
      </c>
      <c r="E86" s="136">
        <v>332115703</v>
      </c>
      <c r="F86" s="136">
        <v>13183272</v>
      </c>
      <c r="G86" s="141">
        <f t="shared" si="21"/>
        <v>345298975</v>
      </c>
      <c r="H86" s="136">
        <v>306119459</v>
      </c>
      <c r="I86" s="136">
        <v>12897874</v>
      </c>
      <c r="J86" s="141">
        <f t="shared" si="22"/>
        <v>319017333</v>
      </c>
    </row>
    <row r="87" spans="1:10" x14ac:dyDescent="0.3">
      <c r="A87" s="5" t="s">
        <v>231</v>
      </c>
      <c r="B87" s="8"/>
      <c r="C87" s="5" t="s">
        <v>104</v>
      </c>
      <c r="D87" s="7" t="s">
        <v>232</v>
      </c>
      <c r="E87" s="136">
        <v>0</v>
      </c>
      <c r="F87" s="136">
        <v>0</v>
      </c>
      <c r="G87" s="141">
        <f t="shared" si="21"/>
        <v>0</v>
      </c>
      <c r="H87" s="136">
        <v>0</v>
      </c>
      <c r="I87" s="136">
        <v>0</v>
      </c>
      <c r="J87" s="141">
        <f t="shared" si="22"/>
        <v>0</v>
      </c>
    </row>
    <row r="88" spans="1:10" x14ac:dyDescent="0.3">
      <c r="A88" s="5" t="s">
        <v>233</v>
      </c>
      <c r="B88" s="8"/>
      <c r="C88" s="5" t="s">
        <v>61</v>
      </c>
      <c r="D88" s="7" t="s">
        <v>234</v>
      </c>
      <c r="E88" s="136">
        <v>11851285</v>
      </c>
      <c r="F88" s="136">
        <v>521306</v>
      </c>
      <c r="G88" s="141">
        <f t="shared" si="21"/>
        <v>12372591</v>
      </c>
      <c r="H88" s="136">
        <v>12558065</v>
      </c>
      <c r="I88" s="136">
        <v>556853</v>
      </c>
      <c r="J88" s="141">
        <f t="shared" si="22"/>
        <v>13114918</v>
      </c>
    </row>
    <row r="89" spans="1:10" x14ac:dyDescent="0.3">
      <c r="A89" s="5" t="s">
        <v>235</v>
      </c>
      <c r="B89" s="8" t="s">
        <v>236</v>
      </c>
      <c r="C89" s="5" t="s">
        <v>17</v>
      </c>
      <c r="D89" s="7" t="s">
        <v>110</v>
      </c>
      <c r="E89" s="143">
        <f>E90+E91+E92</f>
        <v>12518981</v>
      </c>
      <c r="F89" s="143">
        <f t="shared" ref="F89:I89" si="28">F90+F91+F92</f>
        <v>0</v>
      </c>
      <c r="G89" s="141">
        <f t="shared" si="21"/>
        <v>12518981</v>
      </c>
      <c r="H89" s="143">
        <f t="shared" si="28"/>
        <v>14067742</v>
      </c>
      <c r="I89" s="143">
        <f t="shared" si="28"/>
        <v>0</v>
      </c>
      <c r="J89" s="141">
        <f t="shared" si="22"/>
        <v>14067742</v>
      </c>
    </row>
    <row r="90" spans="1:10" x14ac:dyDescent="0.3">
      <c r="A90" s="5" t="s">
        <v>237</v>
      </c>
      <c r="B90" s="8"/>
      <c r="C90" s="5" t="s">
        <v>112</v>
      </c>
      <c r="D90" s="7" t="s">
        <v>230</v>
      </c>
      <c r="E90" s="136">
        <v>10586775</v>
      </c>
      <c r="F90" s="140">
        <v>0</v>
      </c>
      <c r="G90" s="141">
        <f t="shared" si="21"/>
        <v>10586775</v>
      </c>
      <c r="H90" s="136">
        <v>12530594</v>
      </c>
      <c r="I90" s="140">
        <v>0</v>
      </c>
      <c r="J90" s="141">
        <f t="shared" si="22"/>
        <v>12530594</v>
      </c>
    </row>
    <row r="91" spans="1:10" x14ac:dyDescent="0.3">
      <c r="A91" s="5" t="s">
        <v>238</v>
      </c>
      <c r="B91" s="8"/>
      <c r="C91" s="5" t="s">
        <v>114</v>
      </c>
      <c r="D91" s="7" t="s">
        <v>232</v>
      </c>
      <c r="E91" s="136">
        <v>0</v>
      </c>
      <c r="F91" s="140">
        <v>0</v>
      </c>
      <c r="G91" s="141">
        <f t="shared" si="21"/>
        <v>0</v>
      </c>
      <c r="H91" s="136">
        <v>0</v>
      </c>
      <c r="I91" s="140">
        <v>0</v>
      </c>
      <c r="J91" s="141">
        <f t="shared" si="22"/>
        <v>0</v>
      </c>
    </row>
    <row r="92" spans="1:10" x14ac:dyDescent="0.3">
      <c r="A92" s="5" t="s">
        <v>239</v>
      </c>
      <c r="B92" s="8"/>
      <c r="C92" s="5" t="s">
        <v>75</v>
      </c>
      <c r="D92" s="7" t="s">
        <v>234</v>
      </c>
      <c r="E92" s="136">
        <v>1932206</v>
      </c>
      <c r="F92" s="136">
        <v>0</v>
      </c>
      <c r="G92" s="141">
        <f t="shared" si="21"/>
        <v>1932206</v>
      </c>
      <c r="H92" s="136">
        <v>1537148</v>
      </c>
      <c r="I92" s="136">
        <v>0</v>
      </c>
      <c r="J92" s="141">
        <f t="shared" si="22"/>
        <v>1537148</v>
      </c>
    </row>
    <row r="93" spans="1:10" x14ac:dyDescent="0.3">
      <c r="A93" s="5" t="s">
        <v>240</v>
      </c>
      <c r="B93" s="8" t="s">
        <v>241</v>
      </c>
      <c r="C93" s="5" t="s">
        <v>28</v>
      </c>
      <c r="D93" s="7" t="s">
        <v>118</v>
      </c>
      <c r="E93" s="143">
        <f>E94+E95+E96</f>
        <v>0</v>
      </c>
      <c r="F93" s="143">
        <f t="shared" ref="F93:I93" si="29">F94+F95+F96</f>
        <v>489299221</v>
      </c>
      <c r="G93" s="141">
        <f t="shared" si="21"/>
        <v>489299221</v>
      </c>
      <c r="H93" s="143">
        <f t="shared" si="29"/>
        <v>0</v>
      </c>
      <c r="I93" s="143">
        <f t="shared" si="29"/>
        <v>558913504</v>
      </c>
      <c r="J93" s="141">
        <f t="shared" si="22"/>
        <v>558913504</v>
      </c>
    </row>
    <row r="94" spans="1:10" ht="15.6" x14ac:dyDescent="0.3">
      <c r="A94" s="5" t="s">
        <v>242</v>
      </c>
      <c r="B94" s="8"/>
      <c r="C94" s="5" t="s">
        <v>120</v>
      </c>
      <c r="D94" s="7" t="s">
        <v>230</v>
      </c>
      <c r="E94" s="169">
        <v>0</v>
      </c>
      <c r="F94" s="169">
        <v>133914872</v>
      </c>
      <c r="G94" s="141">
        <f t="shared" si="21"/>
        <v>133914872</v>
      </c>
      <c r="H94" s="136">
        <v>0</v>
      </c>
      <c r="I94" s="140">
        <v>152084737</v>
      </c>
      <c r="J94" s="141">
        <f t="shared" si="22"/>
        <v>152084737</v>
      </c>
    </row>
    <row r="95" spans="1:10" ht="15.6" x14ac:dyDescent="0.3">
      <c r="A95" s="5" t="s">
        <v>243</v>
      </c>
      <c r="B95" s="8"/>
      <c r="C95" s="5" t="s">
        <v>122</v>
      </c>
      <c r="D95" s="7" t="s">
        <v>232</v>
      </c>
      <c r="E95" s="169">
        <v>0</v>
      </c>
      <c r="F95" s="169">
        <v>0</v>
      </c>
      <c r="G95" s="141">
        <f t="shared" si="21"/>
        <v>0</v>
      </c>
      <c r="H95" s="136">
        <v>0</v>
      </c>
      <c r="I95" s="140">
        <v>0</v>
      </c>
      <c r="J95" s="141">
        <f t="shared" si="22"/>
        <v>0</v>
      </c>
    </row>
    <row r="96" spans="1:10" ht="15.6" x14ac:dyDescent="0.3">
      <c r="A96" s="5" t="s">
        <v>244</v>
      </c>
      <c r="B96" s="8"/>
      <c r="C96" s="5" t="s">
        <v>87</v>
      </c>
      <c r="D96" s="7" t="s">
        <v>234</v>
      </c>
      <c r="E96" s="169">
        <v>0</v>
      </c>
      <c r="F96" s="169">
        <v>355384349</v>
      </c>
      <c r="G96" s="141">
        <f t="shared" si="21"/>
        <v>355384349</v>
      </c>
      <c r="H96" s="136">
        <v>0</v>
      </c>
      <c r="I96" s="136">
        <v>406828767</v>
      </c>
      <c r="J96" s="141">
        <f t="shared" si="22"/>
        <v>406828767</v>
      </c>
    </row>
    <row r="97" spans="1:10" ht="15.6" x14ac:dyDescent="0.3">
      <c r="A97" s="1" t="s">
        <v>245</v>
      </c>
      <c r="B97" s="8"/>
      <c r="C97" s="1" t="s">
        <v>246</v>
      </c>
      <c r="D97" s="11" t="s">
        <v>247</v>
      </c>
      <c r="E97" s="169">
        <v>19999</v>
      </c>
      <c r="F97" s="169">
        <v>6619022</v>
      </c>
      <c r="G97" s="141">
        <f t="shared" si="21"/>
        <v>6639021</v>
      </c>
      <c r="H97" s="137">
        <v>0</v>
      </c>
      <c r="I97" s="137">
        <v>5101700</v>
      </c>
      <c r="J97" s="141">
        <f t="shared" si="22"/>
        <v>5101700</v>
      </c>
    </row>
    <row r="98" spans="1:10" ht="15.6" x14ac:dyDescent="0.3">
      <c r="A98" s="1" t="s">
        <v>248</v>
      </c>
      <c r="B98" s="8"/>
      <c r="C98" s="1" t="s">
        <v>249</v>
      </c>
      <c r="D98" s="11" t="s">
        <v>250</v>
      </c>
      <c r="E98" s="169">
        <v>0</v>
      </c>
      <c r="F98" s="169">
        <v>0</v>
      </c>
      <c r="G98" s="141">
        <f t="shared" si="21"/>
        <v>0</v>
      </c>
      <c r="H98" s="137">
        <v>0</v>
      </c>
      <c r="I98" s="137">
        <v>0</v>
      </c>
      <c r="J98" s="141">
        <f t="shared" si="22"/>
        <v>0</v>
      </c>
    </row>
    <row r="99" spans="1:10" x14ac:dyDescent="0.3">
      <c r="A99" s="1" t="s">
        <v>251</v>
      </c>
      <c r="B99" s="8" t="s">
        <v>252</v>
      </c>
      <c r="C99" s="1" t="s">
        <v>253</v>
      </c>
      <c r="D99" s="11" t="s">
        <v>254</v>
      </c>
      <c r="E99" s="142">
        <f>E100+E101</f>
        <v>490651</v>
      </c>
      <c r="F99" s="142">
        <f t="shared" ref="F99:I99" si="30">F100+F101</f>
        <v>7373390</v>
      </c>
      <c r="G99" s="141">
        <f t="shared" si="21"/>
        <v>7864041</v>
      </c>
      <c r="H99" s="142">
        <f t="shared" si="30"/>
        <v>405997</v>
      </c>
      <c r="I99" s="142">
        <f t="shared" si="30"/>
        <v>8074758</v>
      </c>
      <c r="J99" s="141">
        <f t="shared" si="22"/>
        <v>8480755</v>
      </c>
    </row>
    <row r="100" spans="1:10" x14ac:dyDescent="0.3">
      <c r="A100" s="5" t="s">
        <v>255</v>
      </c>
      <c r="B100" s="8"/>
      <c r="C100" s="5" t="s">
        <v>14</v>
      </c>
      <c r="D100" s="15" t="s">
        <v>256</v>
      </c>
      <c r="E100" s="136">
        <v>377801</v>
      </c>
      <c r="F100" s="136">
        <v>7045762</v>
      </c>
      <c r="G100" s="141">
        <f t="shared" si="21"/>
        <v>7423563</v>
      </c>
      <c r="H100" s="136">
        <v>395554</v>
      </c>
      <c r="I100" s="136">
        <v>7747130</v>
      </c>
      <c r="J100" s="141">
        <f t="shared" si="22"/>
        <v>8142684</v>
      </c>
    </row>
    <row r="101" spans="1:10" x14ac:dyDescent="0.3">
      <c r="A101" s="5" t="s">
        <v>257</v>
      </c>
      <c r="B101" s="8"/>
      <c r="C101" s="5" t="s">
        <v>17</v>
      </c>
      <c r="D101" s="15" t="s">
        <v>258</v>
      </c>
      <c r="E101" s="136">
        <v>112850</v>
      </c>
      <c r="F101" s="136">
        <v>327628</v>
      </c>
      <c r="G101" s="141">
        <f t="shared" si="21"/>
        <v>440478</v>
      </c>
      <c r="H101" s="136">
        <v>10443</v>
      </c>
      <c r="I101" s="136">
        <v>327628</v>
      </c>
      <c r="J101" s="141">
        <f t="shared" si="22"/>
        <v>338071</v>
      </c>
    </row>
    <row r="102" spans="1:10" x14ac:dyDescent="0.3">
      <c r="A102" s="1" t="s">
        <v>259</v>
      </c>
      <c r="B102" s="8" t="s">
        <v>260</v>
      </c>
      <c r="C102" s="1" t="s">
        <v>261</v>
      </c>
      <c r="D102" s="11" t="s">
        <v>262</v>
      </c>
      <c r="E102" s="142">
        <f>E103+E104</f>
        <v>3999791</v>
      </c>
      <c r="F102" s="142">
        <f t="shared" ref="F102:I102" si="31">F103+F104</f>
        <v>33720920</v>
      </c>
      <c r="G102" s="141">
        <f t="shared" si="21"/>
        <v>37720711</v>
      </c>
      <c r="H102" s="142">
        <f t="shared" si="31"/>
        <v>5434031</v>
      </c>
      <c r="I102" s="142">
        <f t="shared" si="31"/>
        <v>55999678</v>
      </c>
      <c r="J102" s="141">
        <f t="shared" si="22"/>
        <v>61433709</v>
      </c>
    </row>
    <row r="103" spans="1:10" x14ac:dyDescent="0.3">
      <c r="A103" s="5" t="s">
        <v>263</v>
      </c>
      <c r="B103" s="8"/>
      <c r="C103" s="5" t="s">
        <v>14</v>
      </c>
      <c r="D103" s="15" t="s">
        <v>264</v>
      </c>
      <c r="E103" s="136">
        <v>3775203</v>
      </c>
      <c r="F103" s="136">
        <v>30717321</v>
      </c>
      <c r="G103" s="141">
        <f t="shared" si="21"/>
        <v>34492524</v>
      </c>
      <c r="H103" s="136">
        <v>5168497</v>
      </c>
      <c r="I103" s="136">
        <v>47791738</v>
      </c>
      <c r="J103" s="141">
        <f t="shared" si="22"/>
        <v>52960235</v>
      </c>
    </row>
    <row r="104" spans="1:10" x14ac:dyDescent="0.3">
      <c r="A104" s="5" t="s">
        <v>265</v>
      </c>
      <c r="B104" s="8"/>
      <c r="C104" s="5" t="s">
        <v>17</v>
      </c>
      <c r="D104" s="15" t="s">
        <v>266</v>
      </c>
      <c r="E104" s="136">
        <v>224588</v>
      </c>
      <c r="F104" s="136">
        <v>3003599</v>
      </c>
      <c r="G104" s="141">
        <f t="shared" si="21"/>
        <v>3228187</v>
      </c>
      <c r="H104" s="136">
        <v>265534</v>
      </c>
      <c r="I104" s="136">
        <v>8207940</v>
      </c>
      <c r="J104" s="141">
        <f t="shared" si="22"/>
        <v>8473474</v>
      </c>
    </row>
    <row r="105" spans="1:10" x14ac:dyDescent="0.3">
      <c r="A105" s="1" t="s">
        <v>267</v>
      </c>
      <c r="B105" s="8" t="s">
        <v>268</v>
      </c>
      <c r="C105" s="1" t="s">
        <v>269</v>
      </c>
      <c r="D105" s="11" t="s">
        <v>270</v>
      </c>
      <c r="E105" s="142">
        <f>E106+E107+E108+E109+E110</f>
        <v>1003707</v>
      </c>
      <c r="F105" s="142">
        <f t="shared" ref="F105:I105" si="32">F106+F107+F108+F109+F110</f>
        <v>48388208</v>
      </c>
      <c r="G105" s="141">
        <f t="shared" si="21"/>
        <v>49391915</v>
      </c>
      <c r="H105" s="142">
        <f t="shared" si="32"/>
        <v>798959</v>
      </c>
      <c r="I105" s="142">
        <f t="shared" si="32"/>
        <v>48846249</v>
      </c>
      <c r="J105" s="141">
        <f t="shared" si="22"/>
        <v>49645208</v>
      </c>
    </row>
    <row r="106" spans="1:10" x14ac:dyDescent="0.3">
      <c r="A106" s="5" t="s">
        <v>271</v>
      </c>
      <c r="B106" s="8"/>
      <c r="C106" s="5" t="s">
        <v>14</v>
      </c>
      <c r="D106" s="15" t="s">
        <v>272</v>
      </c>
      <c r="E106" s="136">
        <v>0</v>
      </c>
      <c r="F106" s="136">
        <v>1407480</v>
      </c>
      <c r="G106" s="141">
        <f t="shared" si="21"/>
        <v>1407480</v>
      </c>
      <c r="H106" s="136">
        <v>0</v>
      </c>
      <c r="I106" s="136">
        <v>1554597</v>
      </c>
      <c r="J106" s="141">
        <f t="shared" si="22"/>
        <v>1554597</v>
      </c>
    </row>
    <row r="107" spans="1:10" x14ac:dyDescent="0.3">
      <c r="A107" s="5" t="s">
        <v>273</v>
      </c>
      <c r="B107" s="8"/>
      <c r="C107" s="5" t="s">
        <v>17</v>
      </c>
      <c r="D107" s="15" t="s">
        <v>274</v>
      </c>
      <c r="E107" s="136">
        <v>0</v>
      </c>
      <c r="F107" s="136">
        <v>0</v>
      </c>
      <c r="G107" s="141">
        <f t="shared" si="21"/>
        <v>0</v>
      </c>
      <c r="H107" s="136">
        <v>0</v>
      </c>
      <c r="I107" s="136">
        <v>0</v>
      </c>
      <c r="J107" s="141">
        <f t="shared" si="22"/>
        <v>0</v>
      </c>
    </row>
    <row r="108" spans="1:10" x14ac:dyDescent="0.3">
      <c r="A108" s="5" t="s">
        <v>275</v>
      </c>
      <c r="B108" s="8"/>
      <c r="C108" s="5" t="s">
        <v>28</v>
      </c>
      <c r="D108" s="7" t="s">
        <v>276</v>
      </c>
      <c r="E108" s="136">
        <v>216246</v>
      </c>
      <c r="F108" s="136">
        <v>600864</v>
      </c>
      <c r="G108" s="141">
        <f t="shared" si="21"/>
        <v>817110</v>
      </c>
      <c r="H108" s="136">
        <v>5872</v>
      </c>
      <c r="I108" s="136">
        <v>15422</v>
      </c>
      <c r="J108" s="141">
        <f t="shared" si="22"/>
        <v>21294</v>
      </c>
    </row>
    <row r="109" spans="1:10" x14ac:dyDescent="0.3">
      <c r="A109" s="5" t="s">
        <v>277</v>
      </c>
      <c r="B109" s="8"/>
      <c r="C109" s="5" t="s">
        <v>182</v>
      </c>
      <c r="D109" s="15" t="s">
        <v>278</v>
      </c>
      <c r="E109" s="136">
        <v>1761</v>
      </c>
      <c r="F109" s="136">
        <v>216738</v>
      </c>
      <c r="G109" s="141">
        <f t="shared" si="21"/>
        <v>218499</v>
      </c>
      <c r="H109" s="136">
        <v>1761</v>
      </c>
      <c r="I109" s="136">
        <v>541006</v>
      </c>
      <c r="J109" s="141">
        <f t="shared" si="22"/>
        <v>542767</v>
      </c>
    </row>
    <row r="110" spans="1:10" x14ac:dyDescent="0.3">
      <c r="A110" s="5" t="s">
        <v>279</v>
      </c>
      <c r="B110" s="8"/>
      <c r="C110" s="5" t="s">
        <v>186</v>
      </c>
      <c r="D110" s="15" t="s">
        <v>280</v>
      </c>
      <c r="E110" s="136">
        <v>785700</v>
      </c>
      <c r="F110" s="136">
        <v>46163126</v>
      </c>
      <c r="G110" s="141">
        <f t="shared" si="21"/>
        <v>46948826</v>
      </c>
      <c r="H110" s="136">
        <v>791326</v>
      </c>
      <c r="I110" s="136">
        <v>46735224</v>
      </c>
      <c r="J110" s="141">
        <f t="shared" si="22"/>
        <v>47526550</v>
      </c>
    </row>
    <row r="111" spans="1:10" x14ac:dyDescent="0.3">
      <c r="A111" s="1" t="s">
        <v>281</v>
      </c>
      <c r="B111" s="8" t="s">
        <v>282</v>
      </c>
      <c r="C111" s="1" t="s">
        <v>283</v>
      </c>
      <c r="D111" s="11" t="s">
        <v>284</v>
      </c>
      <c r="E111" s="142">
        <f>E112+E113+E114</f>
        <v>12688029</v>
      </c>
      <c r="F111" s="142">
        <f t="shared" ref="F111:I111" si="33">F112+F113+F114</f>
        <v>64566914</v>
      </c>
      <c r="G111" s="141">
        <f t="shared" si="21"/>
        <v>77254943</v>
      </c>
      <c r="H111" s="142">
        <f t="shared" si="33"/>
        <v>16424500</v>
      </c>
      <c r="I111" s="142">
        <f t="shared" si="33"/>
        <v>70645259</v>
      </c>
      <c r="J111" s="141">
        <f t="shared" si="22"/>
        <v>87069759</v>
      </c>
    </row>
    <row r="112" spans="1:10" x14ac:dyDescent="0.3">
      <c r="A112" s="5" t="s">
        <v>285</v>
      </c>
      <c r="B112" s="8"/>
      <c r="C112" s="5" t="s">
        <v>14</v>
      </c>
      <c r="D112" s="15" t="s">
        <v>286</v>
      </c>
      <c r="E112" s="136">
        <v>0</v>
      </c>
      <c r="F112" s="136">
        <v>875</v>
      </c>
      <c r="G112" s="141">
        <f t="shared" si="21"/>
        <v>875</v>
      </c>
      <c r="H112" s="136">
        <v>0</v>
      </c>
      <c r="I112" s="136">
        <v>1443</v>
      </c>
      <c r="J112" s="141">
        <f t="shared" si="22"/>
        <v>1443</v>
      </c>
    </row>
    <row r="113" spans="1:10" x14ac:dyDescent="0.3">
      <c r="A113" s="5" t="s">
        <v>287</v>
      </c>
      <c r="B113" s="8"/>
      <c r="C113" s="5" t="s">
        <v>17</v>
      </c>
      <c r="D113" s="15" t="s">
        <v>288</v>
      </c>
      <c r="E113" s="136">
        <v>2538369</v>
      </c>
      <c r="F113" s="136">
        <v>23592223</v>
      </c>
      <c r="G113" s="141">
        <f t="shared" si="21"/>
        <v>26130592</v>
      </c>
      <c r="H113" s="136">
        <v>2556246</v>
      </c>
      <c r="I113" s="136">
        <v>24514173</v>
      </c>
      <c r="J113" s="141">
        <f t="shared" si="22"/>
        <v>27070419</v>
      </c>
    </row>
    <row r="114" spans="1:10" x14ac:dyDescent="0.3">
      <c r="A114" s="5" t="s">
        <v>289</v>
      </c>
      <c r="B114" s="8"/>
      <c r="C114" s="5" t="s">
        <v>28</v>
      </c>
      <c r="D114" s="15" t="s">
        <v>290</v>
      </c>
      <c r="E114" s="136">
        <v>10149660</v>
      </c>
      <c r="F114" s="136">
        <v>40973816</v>
      </c>
      <c r="G114" s="141">
        <f t="shared" si="21"/>
        <v>51123476</v>
      </c>
      <c r="H114" s="136">
        <v>13868254</v>
      </c>
      <c r="I114" s="136">
        <v>46129643</v>
      </c>
      <c r="J114" s="141">
        <f t="shared" si="22"/>
        <v>59997897</v>
      </c>
    </row>
    <row r="115" spans="1:10" ht="28.8" x14ac:dyDescent="0.3">
      <c r="A115" s="1" t="s">
        <v>291</v>
      </c>
      <c r="B115" s="8" t="s">
        <v>292</v>
      </c>
      <c r="C115" s="1" t="s">
        <v>293</v>
      </c>
      <c r="D115" s="11" t="s">
        <v>294</v>
      </c>
      <c r="E115" s="142">
        <f>E62+E82+E83+E84+E97+E98+E99+E102+E105+E111</f>
        <v>457479556</v>
      </c>
      <c r="F115" s="142">
        <f t="shared" ref="F115:I115" si="34">F62+F82+F83+F84+F97+F98+F99+F102+F105+F111</f>
        <v>1340318659</v>
      </c>
      <c r="G115" s="141">
        <f t="shared" si="21"/>
        <v>1797798215</v>
      </c>
      <c r="H115" s="142">
        <f t="shared" si="34"/>
        <v>453194466</v>
      </c>
      <c r="I115" s="142">
        <f t="shared" si="34"/>
        <v>1534420065</v>
      </c>
      <c r="J115" s="141">
        <f t="shared" si="22"/>
        <v>1987614531</v>
      </c>
    </row>
    <row r="116" spans="1:10" x14ac:dyDescent="0.3">
      <c r="A116" s="1" t="s">
        <v>295</v>
      </c>
      <c r="B116" s="8"/>
      <c r="C116" s="1" t="s">
        <v>296</v>
      </c>
      <c r="D116" s="11" t="s">
        <v>157</v>
      </c>
      <c r="E116" s="137">
        <v>1761345</v>
      </c>
      <c r="F116" s="137">
        <v>47386120</v>
      </c>
      <c r="G116" s="141">
        <f t="shared" si="21"/>
        <v>49147465</v>
      </c>
      <c r="H116" s="137">
        <v>2052106</v>
      </c>
      <c r="I116" s="137">
        <v>44012657</v>
      </c>
      <c r="J116" s="141">
        <f t="shared" si="22"/>
        <v>46064763</v>
      </c>
    </row>
    <row r="117" spans="1:10" x14ac:dyDescent="0.3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zoomScale="70" zoomScaleNormal="70" workbookViewId="0">
      <selection activeCell="E41" sqref="E41:P73"/>
    </sheetView>
  </sheetViews>
  <sheetFormatPr defaultColWidth="7.33203125" defaultRowHeight="14.4" x14ac:dyDescent="0.3"/>
  <cols>
    <col min="2" max="2" width="17.6640625" customWidth="1"/>
    <col min="4" max="4" width="19.33203125" customWidth="1"/>
    <col min="5" max="16" width="16.6640625" customWidth="1"/>
  </cols>
  <sheetData>
    <row r="1" spans="1:16" ht="15.6" x14ac:dyDescent="0.3">
      <c r="A1" s="264" t="s">
        <v>298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6" x14ac:dyDescent="0.3">
      <c r="A2" s="259" t="s">
        <v>704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spans="1:16" x14ac:dyDescent="0.3">
      <c r="A3" s="272" t="s">
        <v>299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6" x14ac:dyDescent="0.3">
      <c r="A4" s="277" t="s">
        <v>0</v>
      </c>
      <c r="B4" s="275" t="s">
        <v>1</v>
      </c>
      <c r="C4" s="275" t="s">
        <v>2</v>
      </c>
      <c r="D4" s="273" t="s">
        <v>3</v>
      </c>
      <c r="E4" s="268" t="s">
        <v>536</v>
      </c>
      <c r="F4" s="269"/>
      <c r="G4" s="269"/>
      <c r="H4" s="269"/>
      <c r="I4" s="269"/>
      <c r="J4" s="269"/>
      <c r="K4" s="270" t="s">
        <v>537</v>
      </c>
      <c r="L4" s="271"/>
      <c r="M4" s="271"/>
      <c r="N4" s="271"/>
      <c r="O4" s="271"/>
      <c r="P4" s="271"/>
    </row>
    <row r="5" spans="1:16" ht="33" customHeight="1" x14ac:dyDescent="0.3">
      <c r="A5" s="277"/>
      <c r="B5" s="275"/>
      <c r="C5" s="275"/>
      <c r="D5" s="273"/>
      <c r="E5" s="265" t="s">
        <v>301</v>
      </c>
      <c r="F5" s="266"/>
      <c r="G5" s="266"/>
      <c r="H5" s="267" t="s">
        <v>302</v>
      </c>
      <c r="I5" s="266"/>
      <c r="J5" s="266"/>
      <c r="K5" s="265" t="s">
        <v>301</v>
      </c>
      <c r="L5" s="266"/>
      <c r="M5" s="266"/>
      <c r="N5" s="267" t="s">
        <v>302</v>
      </c>
      <c r="O5" s="266"/>
      <c r="P5" s="266"/>
    </row>
    <row r="6" spans="1:16" x14ac:dyDescent="0.3">
      <c r="A6" s="278"/>
      <c r="B6" s="276"/>
      <c r="C6" s="276"/>
      <c r="D6" s="274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7.6" x14ac:dyDescent="0.3">
      <c r="A7" s="1" t="s">
        <v>9</v>
      </c>
      <c r="B7" s="8" t="s">
        <v>606</v>
      </c>
      <c r="C7" s="1" t="s">
        <v>11</v>
      </c>
      <c r="D7" s="4" t="s">
        <v>304</v>
      </c>
      <c r="E7" s="142">
        <f>E8+E9+E10</f>
        <v>13995636</v>
      </c>
      <c r="F7" s="142">
        <f t="shared" ref="F7:O7" si="0">F8+F9+F10</f>
        <v>526815998</v>
      </c>
      <c r="G7" s="142">
        <f>E7+F7</f>
        <v>540811634</v>
      </c>
      <c r="H7" s="142">
        <f t="shared" si="0"/>
        <v>13862850</v>
      </c>
      <c r="I7" s="142">
        <f t="shared" si="0"/>
        <v>592937644</v>
      </c>
      <c r="J7" s="142">
        <f>H7+I7</f>
        <v>606800494</v>
      </c>
      <c r="K7" s="142">
        <f t="shared" si="0"/>
        <v>3898903</v>
      </c>
      <c r="L7" s="142">
        <f t="shared" si="0"/>
        <v>145186746</v>
      </c>
      <c r="M7" s="142">
        <f>K7+L7</f>
        <v>149085649</v>
      </c>
      <c r="N7" s="142">
        <f t="shared" si="0"/>
        <v>3015148</v>
      </c>
      <c r="O7" s="142">
        <f t="shared" si="0"/>
        <v>157202178</v>
      </c>
      <c r="P7" s="142">
        <f>N7+O7</f>
        <v>160217326</v>
      </c>
    </row>
    <row r="8" spans="1:16" x14ac:dyDescent="0.3">
      <c r="A8" s="5" t="s">
        <v>13</v>
      </c>
      <c r="B8" s="8"/>
      <c r="C8" s="5" t="s">
        <v>14</v>
      </c>
      <c r="D8" s="7" t="s">
        <v>99</v>
      </c>
      <c r="E8" s="136">
        <v>13291774</v>
      </c>
      <c r="F8" s="136">
        <v>4717593</v>
      </c>
      <c r="G8" s="142">
        <f t="shared" ref="G8:G71" si="1">E8+F8</f>
        <v>18009367</v>
      </c>
      <c r="H8" s="136">
        <v>13021078</v>
      </c>
      <c r="I8" s="136">
        <v>4680206</v>
      </c>
      <c r="J8" s="142">
        <f t="shared" ref="J8:J71" si="2">H8+I8</f>
        <v>17701284</v>
      </c>
      <c r="K8" s="136">
        <v>3699409</v>
      </c>
      <c r="L8" s="136">
        <v>1088524</v>
      </c>
      <c r="M8" s="142">
        <f t="shared" ref="M8:M71" si="3">K8+L8</f>
        <v>4787933</v>
      </c>
      <c r="N8" s="136">
        <v>2795019</v>
      </c>
      <c r="O8" s="136">
        <v>1179956</v>
      </c>
      <c r="P8" s="142">
        <f t="shared" ref="P8:P71" si="4">N8+O8</f>
        <v>3974975</v>
      </c>
    </row>
    <row r="9" spans="1:16" ht="27.6" x14ac:dyDescent="0.3">
      <c r="A9" s="5" t="s">
        <v>16</v>
      </c>
      <c r="B9" s="8"/>
      <c r="C9" s="5" t="s">
        <v>17</v>
      </c>
      <c r="D9" s="7" t="s">
        <v>110</v>
      </c>
      <c r="E9" s="136">
        <v>703862</v>
      </c>
      <c r="F9" s="136">
        <v>0</v>
      </c>
      <c r="G9" s="142">
        <f t="shared" si="1"/>
        <v>703862</v>
      </c>
      <c r="H9" s="136">
        <v>841772</v>
      </c>
      <c r="I9" s="136">
        <v>0</v>
      </c>
      <c r="J9" s="142">
        <f t="shared" si="2"/>
        <v>841772</v>
      </c>
      <c r="K9" s="136">
        <v>199494</v>
      </c>
      <c r="L9" s="136">
        <v>0</v>
      </c>
      <c r="M9" s="142">
        <f t="shared" si="3"/>
        <v>199494</v>
      </c>
      <c r="N9" s="136">
        <v>220129</v>
      </c>
      <c r="O9" s="136">
        <v>0</v>
      </c>
      <c r="P9" s="142">
        <f t="shared" si="4"/>
        <v>220129</v>
      </c>
    </row>
    <row r="10" spans="1:16" x14ac:dyDescent="0.3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522098405</v>
      </c>
      <c r="G10" s="142">
        <f t="shared" si="1"/>
        <v>522098405</v>
      </c>
      <c r="H10" s="136">
        <v>0</v>
      </c>
      <c r="I10" s="136">
        <v>588257438</v>
      </c>
      <c r="J10" s="142">
        <f t="shared" si="2"/>
        <v>588257438</v>
      </c>
      <c r="K10" s="136">
        <v>0</v>
      </c>
      <c r="L10" s="136">
        <v>144098222</v>
      </c>
      <c r="M10" s="142">
        <f t="shared" si="3"/>
        <v>144098222</v>
      </c>
      <c r="N10" s="136">
        <v>0</v>
      </c>
      <c r="O10" s="136">
        <v>156022222</v>
      </c>
      <c r="P10" s="142">
        <f t="shared" si="4"/>
        <v>156022222</v>
      </c>
    </row>
    <row r="11" spans="1:16" ht="27.6" x14ac:dyDescent="0.3">
      <c r="A11" s="1" t="s">
        <v>23</v>
      </c>
      <c r="B11" s="8" t="s">
        <v>305</v>
      </c>
      <c r="C11" s="1" t="s">
        <v>21</v>
      </c>
      <c r="D11" s="4" t="s">
        <v>306</v>
      </c>
      <c r="E11" s="142">
        <f>SUM(E12:E18)</f>
        <v>-8538584</v>
      </c>
      <c r="F11" s="142">
        <f t="shared" ref="F11:O11" si="5">SUM(F12:F18)</f>
        <v>-480578039</v>
      </c>
      <c r="G11" s="142">
        <f t="shared" si="1"/>
        <v>-489116623</v>
      </c>
      <c r="H11" s="142">
        <f t="shared" si="5"/>
        <v>-10109880</v>
      </c>
      <c r="I11" s="142">
        <f t="shared" si="5"/>
        <v>-527917805</v>
      </c>
      <c r="J11" s="142">
        <f t="shared" si="2"/>
        <v>-538027685</v>
      </c>
      <c r="K11" s="142">
        <f t="shared" si="5"/>
        <v>-2514610</v>
      </c>
      <c r="L11" s="142">
        <f t="shared" si="5"/>
        <v>-130266584</v>
      </c>
      <c r="M11" s="142">
        <f t="shared" si="3"/>
        <v>-132781194</v>
      </c>
      <c r="N11" s="142">
        <f t="shared" si="5"/>
        <v>-2268335</v>
      </c>
      <c r="O11" s="142">
        <f t="shared" si="5"/>
        <v>-147620662</v>
      </c>
      <c r="P11" s="142">
        <f t="shared" si="4"/>
        <v>-149888997</v>
      </c>
    </row>
    <row r="12" spans="1:16" x14ac:dyDescent="0.3">
      <c r="A12" s="5" t="s">
        <v>25</v>
      </c>
      <c r="B12" s="8"/>
      <c r="C12" s="5" t="s">
        <v>14</v>
      </c>
      <c r="D12" s="7" t="s">
        <v>307</v>
      </c>
      <c r="E12" s="136">
        <v>-1786364</v>
      </c>
      <c r="F12" s="136">
        <v>-306762538</v>
      </c>
      <c r="G12" s="142">
        <f t="shared" si="1"/>
        <v>-308548902</v>
      </c>
      <c r="H12" s="136">
        <v>-1941018</v>
      </c>
      <c r="I12" s="136">
        <v>-341931929</v>
      </c>
      <c r="J12" s="142">
        <f t="shared" si="2"/>
        <v>-343872947</v>
      </c>
      <c r="K12" s="136">
        <v>-485576</v>
      </c>
      <c r="L12" s="136">
        <v>-81333807</v>
      </c>
      <c r="M12" s="142">
        <f t="shared" si="3"/>
        <v>-81819383</v>
      </c>
      <c r="N12" s="136">
        <v>-392089</v>
      </c>
      <c r="O12" s="136">
        <v>-88429997</v>
      </c>
      <c r="P12" s="142">
        <f t="shared" si="4"/>
        <v>-88822086</v>
      </c>
    </row>
    <row r="13" spans="1:16" x14ac:dyDescent="0.3">
      <c r="A13" s="5" t="s">
        <v>27</v>
      </c>
      <c r="B13" s="8"/>
      <c r="C13" s="5" t="s">
        <v>17</v>
      </c>
      <c r="D13" s="7" t="s">
        <v>308</v>
      </c>
      <c r="E13" s="136">
        <v>-2571188</v>
      </c>
      <c r="F13" s="136">
        <v>-51244863</v>
      </c>
      <c r="G13" s="142">
        <f t="shared" si="1"/>
        <v>-53816051</v>
      </c>
      <c r="H13" s="136">
        <v>-3389866</v>
      </c>
      <c r="I13" s="136">
        <v>-60821218</v>
      </c>
      <c r="J13" s="142">
        <f t="shared" si="2"/>
        <v>-64211084</v>
      </c>
      <c r="K13" s="136">
        <v>-653714</v>
      </c>
      <c r="L13" s="136">
        <v>-14813954</v>
      </c>
      <c r="M13" s="142">
        <f t="shared" si="3"/>
        <v>-15467668</v>
      </c>
      <c r="N13" s="136">
        <v>-815118</v>
      </c>
      <c r="O13" s="136">
        <v>-17934152</v>
      </c>
      <c r="P13" s="142">
        <f t="shared" si="4"/>
        <v>-18749270</v>
      </c>
    </row>
    <row r="14" spans="1:16" ht="27.6" x14ac:dyDescent="0.3">
      <c r="A14" s="5" t="s">
        <v>30</v>
      </c>
      <c r="B14" s="8"/>
      <c r="C14" s="5" t="s">
        <v>28</v>
      </c>
      <c r="D14" s="7" t="s">
        <v>309</v>
      </c>
      <c r="E14" s="136">
        <v>0</v>
      </c>
      <c r="F14" s="136">
        <v>-55398590</v>
      </c>
      <c r="G14" s="142">
        <f t="shared" si="1"/>
        <v>-55398590</v>
      </c>
      <c r="H14" s="136">
        <v>0</v>
      </c>
      <c r="I14" s="136">
        <v>-60842793</v>
      </c>
      <c r="J14" s="142">
        <f t="shared" si="2"/>
        <v>-60842793</v>
      </c>
      <c r="K14" s="136">
        <v>0</v>
      </c>
      <c r="L14" s="136">
        <v>-16259440</v>
      </c>
      <c r="M14" s="142">
        <f t="shared" si="3"/>
        <v>-16259440</v>
      </c>
      <c r="N14" s="136">
        <v>0</v>
      </c>
      <c r="O14" s="136">
        <v>-18463592</v>
      </c>
      <c r="P14" s="142">
        <f t="shared" si="4"/>
        <v>-18463592</v>
      </c>
    </row>
    <row r="15" spans="1:16" ht="41.4" x14ac:dyDescent="0.3">
      <c r="A15" s="5" t="s">
        <v>34</v>
      </c>
      <c r="B15" s="8"/>
      <c r="C15" s="5" t="s">
        <v>182</v>
      </c>
      <c r="D15" s="7" t="s">
        <v>310</v>
      </c>
      <c r="E15" s="136">
        <v>-3510885</v>
      </c>
      <c r="F15" s="136">
        <v>-74511436</v>
      </c>
      <c r="G15" s="142">
        <f t="shared" si="1"/>
        <v>-78022321</v>
      </c>
      <c r="H15" s="136">
        <v>-3515052</v>
      </c>
      <c r="I15" s="136">
        <v>-79570903</v>
      </c>
      <c r="J15" s="142">
        <f t="shared" si="2"/>
        <v>-83085955</v>
      </c>
      <c r="K15" s="136">
        <v>-1025039</v>
      </c>
      <c r="L15" s="136">
        <v>-21474168</v>
      </c>
      <c r="M15" s="142">
        <f t="shared" si="3"/>
        <v>-22499207</v>
      </c>
      <c r="N15" s="136">
        <v>-1000221</v>
      </c>
      <c r="O15" s="136">
        <v>-21745840</v>
      </c>
      <c r="P15" s="142">
        <f t="shared" si="4"/>
        <v>-22746061</v>
      </c>
    </row>
    <row r="16" spans="1:16" ht="27.6" x14ac:dyDescent="0.3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2">
        <f t="shared" si="1"/>
        <v>0</v>
      </c>
      <c r="H16" s="136">
        <v>0</v>
      </c>
      <c r="I16" s="136">
        <v>0</v>
      </c>
      <c r="J16" s="142">
        <f t="shared" si="2"/>
        <v>0</v>
      </c>
      <c r="K16" s="136">
        <v>0</v>
      </c>
      <c r="L16" s="136">
        <v>0</v>
      </c>
      <c r="M16" s="142">
        <f t="shared" si="3"/>
        <v>0</v>
      </c>
      <c r="N16" s="136">
        <v>0</v>
      </c>
      <c r="O16" s="136">
        <v>0</v>
      </c>
      <c r="P16" s="142">
        <f t="shared" si="4"/>
        <v>0</v>
      </c>
    </row>
    <row r="17" spans="1:16" ht="41.4" x14ac:dyDescent="0.3">
      <c r="A17" s="5" t="s">
        <v>41</v>
      </c>
      <c r="B17" s="8"/>
      <c r="C17" s="5" t="s">
        <v>199</v>
      </c>
      <c r="D17" s="7" t="s">
        <v>312</v>
      </c>
      <c r="E17" s="136">
        <v>-411894</v>
      </c>
      <c r="F17" s="136">
        <v>-395278</v>
      </c>
      <c r="G17" s="142">
        <f t="shared" si="1"/>
        <v>-807172</v>
      </c>
      <c r="H17" s="136">
        <v>-538317</v>
      </c>
      <c r="I17" s="136">
        <v>881849</v>
      </c>
      <c r="J17" s="142">
        <f t="shared" si="2"/>
        <v>343532</v>
      </c>
      <c r="K17" s="136">
        <v>-178079</v>
      </c>
      <c r="L17" s="136">
        <v>-1269079</v>
      </c>
      <c r="M17" s="142">
        <f t="shared" si="3"/>
        <v>-1447158</v>
      </c>
      <c r="N17" s="136">
        <v>-212603</v>
      </c>
      <c r="O17" s="136">
        <v>167414</v>
      </c>
      <c r="P17" s="142">
        <f t="shared" si="4"/>
        <v>-45189</v>
      </c>
    </row>
    <row r="18" spans="1:16" ht="27.6" x14ac:dyDescent="0.3">
      <c r="A18" s="5" t="s">
        <v>43</v>
      </c>
      <c r="B18" s="8"/>
      <c r="C18" s="5" t="s">
        <v>209</v>
      </c>
      <c r="D18" s="7" t="s">
        <v>313</v>
      </c>
      <c r="E18" s="136">
        <v>-258253</v>
      </c>
      <c r="F18" s="136">
        <v>7734666</v>
      </c>
      <c r="G18" s="142">
        <f t="shared" si="1"/>
        <v>7476413</v>
      </c>
      <c r="H18" s="136">
        <v>-725627</v>
      </c>
      <c r="I18" s="136">
        <v>14367189</v>
      </c>
      <c r="J18" s="142">
        <f t="shared" si="2"/>
        <v>13641562</v>
      </c>
      <c r="K18" s="136">
        <v>-172202</v>
      </c>
      <c r="L18" s="136">
        <v>4883864</v>
      </c>
      <c r="M18" s="142">
        <f t="shared" si="3"/>
        <v>4711662</v>
      </c>
      <c r="N18" s="136">
        <v>151696</v>
      </c>
      <c r="O18" s="136">
        <v>-1214495</v>
      </c>
      <c r="P18" s="142">
        <f t="shared" si="4"/>
        <v>-1062799</v>
      </c>
    </row>
    <row r="19" spans="1:16" ht="41.4" x14ac:dyDescent="0.3">
      <c r="A19" s="1" t="s">
        <v>45</v>
      </c>
      <c r="B19" s="8" t="s">
        <v>314</v>
      </c>
      <c r="C19" s="1" t="s">
        <v>32</v>
      </c>
      <c r="D19" s="4" t="s">
        <v>315</v>
      </c>
      <c r="E19" s="142">
        <f>E20+E21</f>
        <v>-49091</v>
      </c>
      <c r="F19" s="142">
        <f t="shared" ref="F19:O19" si="6">F20+F21</f>
        <v>-14561898</v>
      </c>
      <c r="G19" s="142">
        <f t="shared" si="1"/>
        <v>-14610989</v>
      </c>
      <c r="H19" s="142">
        <f t="shared" si="6"/>
        <v>-8225</v>
      </c>
      <c r="I19" s="142">
        <f t="shared" si="6"/>
        <v>-22754345</v>
      </c>
      <c r="J19" s="142">
        <f t="shared" si="2"/>
        <v>-22762570</v>
      </c>
      <c r="K19" s="142">
        <f t="shared" si="6"/>
        <v>-12356</v>
      </c>
      <c r="L19" s="142">
        <f t="shared" si="6"/>
        <v>-5763511</v>
      </c>
      <c r="M19" s="142">
        <f t="shared" si="3"/>
        <v>-5775867</v>
      </c>
      <c r="N19" s="142">
        <f t="shared" si="6"/>
        <v>35330</v>
      </c>
      <c r="O19" s="142">
        <f t="shared" si="6"/>
        <v>-3293948</v>
      </c>
      <c r="P19" s="142">
        <f t="shared" si="4"/>
        <v>-3258618</v>
      </c>
    </row>
    <row r="20" spans="1:16" ht="27.6" x14ac:dyDescent="0.3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53208407</v>
      </c>
      <c r="G20" s="142">
        <f t="shared" si="1"/>
        <v>53208407</v>
      </c>
      <c r="H20" s="136">
        <v>50003</v>
      </c>
      <c r="I20" s="136">
        <v>61566782</v>
      </c>
      <c r="J20" s="142">
        <f t="shared" si="2"/>
        <v>61616785</v>
      </c>
      <c r="K20" s="136">
        <v>0</v>
      </c>
      <c r="L20" s="136">
        <v>12737599</v>
      </c>
      <c r="M20" s="142">
        <f t="shared" si="3"/>
        <v>12737599</v>
      </c>
      <c r="N20" s="136">
        <v>50003</v>
      </c>
      <c r="O20" s="136">
        <v>20980178</v>
      </c>
      <c r="P20" s="142">
        <f t="shared" si="4"/>
        <v>21030181</v>
      </c>
    </row>
    <row r="21" spans="1:16" ht="27.6" x14ac:dyDescent="0.3">
      <c r="A21" s="5" t="s">
        <v>51</v>
      </c>
      <c r="B21" s="8"/>
      <c r="C21" s="5" t="s">
        <v>17</v>
      </c>
      <c r="D21" s="7" t="s">
        <v>317</v>
      </c>
      <c r="E21" s="136">
        <v>-49091</v>
      </c>
      <c r="F21" s="136">
        <v>-67770305</v>
      </c>
      <c r="G21" s="142">
        <f t="shared" si="1"/>
        <v>-67819396</v>
      </c>
      <c r="H21" s="136">
        <v>-58228</v>
      </c>
      <c r="I21" s="136">
        <v>-84321127</v>
      </c>
      <c r="J21" s="142">
        <f t="shared" si="2"/>
        <v>-84379355</v>
      </c>
      <c r="K21" s="136">
        <v>-12356</v>
      </c>
      <c r="L21" s="136">
        <v>-18501110</v>
      </c>
      <c r="M21" s="142">
        <f t="shared" si="3"/>
        <v>-18513466</v>
      </c>
      <c r="N21" s="136">
        <v>-14673</v>
      </c>
      <c r="O21" s="136">
        <v>-24274126</v>
      </c>
      <c r="P21" s="142">
        <f t="shared" si="4"/>
        <v>-24288799</v>
      </c>
    </row>
    <row r="22" spans="1:16" ht="27.6" x14ac:dyDescent="0.3">
      <c r="A22" s="1" t="s">
        <v>54</v>
      </c>
      <c r="B22" s="8" t="s">
        <v>318</v>
      </c>
      <c r="C22" s="1" t="s">
        <v>95</v>
      </c>
      <c r="D22" s="4" t="s">
        <v>319</v>
      </c>
      <c r="E22" s="142">
        <f>E7+E11+E19</f>
        <v>5407961</v>
      </c>
      <c r="F22" s="142">
        <f t="shared" ref="F22:O22" si="7">F7+F11+F19</f>
        <v>31676061</v>
      </c>
      <c r="G22" s="142">
        <f t="shared" si="1"/>
        <v>37084022</v>
      </c>
      <c r="H22" s="142">
        <f t="shared" si="7"/>
        <v>3744745</v>
      </c>
      <c r="I22" s="142">
        <f t="shared" si="7"/>
        <v>42265494</v>
      </c>
      <c r="J22" s="142">
        <f t="shared" si="2"/>
        <v>46010239</v>
      </c>
      <c r="K22" s="142">
        <f t="shared" si="7"/>
        <v>1371937</v>
      </c>
      <c r="L22" s="142">
        <f t="shared" si="7"/>
        <v>9156651</v>
      </c>
      <c r="M22" s="142">
        <f t="shared" si="3"/>
        <v>10528588</v>
      </c>
      <c r="N22" s="142">
        <f t="shared" si="7"/>
        <v>782143</v>
      </c>
      <c r="O22" s="142">
        <f t="shared" si="7"/>
        <v>6287568</v>
      </c>
      <c r="P22" s="142">
        <f t="shared" si="4"/>
        <v>7069711</v>
      </c>
    </row>
    <row r="23" spans="1:16" ht="19.2" x14ac:dyDescent="0.3">
      <c r="A23" s="1" t="s">
        <v>57</v>
      </c>
      <c r="B23" s="8" t="s">
        <v>320</v>
      </c>
      <c r="C23" s="1" t="s">
        <v>125</v>
      </c>
      <c r="D23" s="4" t="s">
        <v>321</v>
      </c>
      <c r="E23" s="142">
        <f>E24+E29+E30+E31+E32+E33+E37+E38+E39+E40</f>
        <v>14232341</v>
      </c>
      <c r="F23" s="142">
        <f t="shared" ref="F23:O23" si="8">F24+F29+F30+F31+F32+F33+F37+F38+F39+F40</f>
        <v>44175171</v>
      </c>
      <c r="G23" s="142">
        <f t="shared" si="1"/>
        <v>58407512</v>
      </c>
      <c r="H23" s="142">
        <f t="shared" si="8"/>
        <v>11146344</v>
      </c>
      <c r="I23" s="142">
        <f t="shared" si="8"/>
        <v>58636892</v>
      </c>
      <c r="J23" s="142">
        <f t="shared" si="2"/>
        <v>69783236</v>
      </c>
      <c r="K23" s="142">
        <f t="shared" si="8"/>
        <v>1446486</v>
      </c>
      <c r="L23" s="142">
        <f t="shared" si="8"/>
        <v>9216145</v>
      </c>
      <c r="M23" s="142">
        <f t="shared" si="3"/>
        <v>10662631</v>
      </c>
      <c r="N23" s="142">
        <f t="shared" si="8"/>
        <v>3607329</v>
      </c>
      <c r="O23" s="142">
        <f t="shared" si="8"/>
        <v>15470813</v>
      </c>
      <c r="P23" s="142">
        <f t="shared" si="4"/>
        <v>19078142</v>
      </c>
    </row>
    <row r="24" spans="1:16" ht="41.4" x14ac:dyDescent="0.3">
      <c r="A24" s="5" t="s">
        <v>60</v>
      </c>
      <c r="B24" s="8" t="s">
        <v>322</v>
      </c>
      <c r="C24" s="5" t="s">
        <v>14</v>
      </c>
      <c r="D24" s="7" t="s">
        <v>323</v>
      </c>
      <c r="E24" s="143">
        <f>SUM(E25:E28)</f>
        <v>68419</v>
      </c>
      <c r="F24" s="143">
        <f t="shared" ref="F24:O24" si="9">SUM(F25:F28)</f>
        <v>14946416</v>
      </c>
      <c r="G24" s="142">
        <f t="shared" si="1"/>
        <v>15014835</v>
      </c>
      <c r="H24" s="143">
        <f t="shared" si="9"/>
        <v>74151</v>
      </c>
      <c r="I24" s="143">
        <f t="shared" si="9"/>
        <v>21437376</v>
      </c>
      <c r="J24" s="142">
        <f t="shared" si="2"/>
        <v>21511527</v>
      </c>
      <c r="K24" s="143">
        <f t="shared" si="9"/>
        <v>42647</v>
      </c>
      <c r="L24" s="143">
        <f t="shared" si="9"/>
        <v>3759876</v>
      </c>
      <c r="M24" s="142">
        <f t="shared" si="3"/>
        <v>3802523</v>
      </c>
      <c r="N24" s="143">
        <f t="shared" si="9"/>
        <v>12240</v>
      </c>
      <c r="O24" s="143">
        <f t="shared" si="9"/>
        <v>7481280</v>
      </c>
      <c r="P24" s="142">
        <f t="shared" si="4"/>
        <v>7493520</v>
      </c>
    </row>
    <row r="25" spans="1:16" ht="27.6" x14ac:dyDescent="0.3">
      <c r="A25" s="5" t="s">
        <v>63</v>
      </c>
      <c r="B25" s="8"/>
      <c r="C25" s="5" t="s">
        <v>101</v>
      </c>
      <c r="D25" s="7" t="s">
        <v>324</v>
      </c>
      <c r="E25" s="136">
        <v>13287</v>
      </c>
      <c r="F25" s="136">
        <v>15033751</v>
      </c>
      <c r="G25" s="142">
        <f t="shared" si="1"/>
        <v>15047038</v>
      </c>
      <c r="H25" s="136">
        <v>90134</v>
      </c>
      <c r="I25" s="136">
        <v>17144194</v>
      </c>
      <c r="J25" s="142">
        <f t="shared" si="2"/>
        <v>17234328</v>
      </c>
      <c r="K25" s="136">
        <v>6257</v>
      </c>
      <c r="L25" s="136">
        <v>3852519</v>
      </c>
      <c r="M25" s="142">
        <f t="shared" si="3"/>
        <v>3858776</v>
      </c>
      <c r="N25" s="136">
        <v>28223</v>
      </c>
      <c r="O25" s="136">
        <v>4203367</v>
      </c>
      <c r="P25" s="142">
        <f t="shared" si="4"/>
        <v>4231590</v>
      </c>
    </row>
    <row r="26" spans="1:16" ht="55.2" x14ac:dyDescent="0.3">
      <c r="A26" s="5" t="s">
        <v>66</v>
      </c>
      <c r="B26" s="8"/>
      <c r="C26" s="5" t="s">
        <v>104</v>
      </c>
      <c r="D26" s="7" t="s">
        <v>325</v>
      </c>
      <c r="E26" s="136">
        <v>18742</v>
      </c>
      <c r="F26" s="136">
        <v>9123</v>
      </c>
      <c r="G26" s="142">
        <f t="shared" si="1"/>
        <v>27865</v>
      </c>
      <c r="H26" s="136">
        <v>0</v>
      </c>
      <c r="I26" s="136">
        <v>1999899</v>
      </c>
      <c r="J26" s="142">
        <f t="shared" si="2"/>
        <v>1999899</v>
      </c>
      <c r="K26" s="136">
        <v>0</v>
      </c>
      <c r="L26" s="136">
        <v>3815</v>
      </c>
      <c r="M26" s="142">
        <f t="shared" si="3"/>
        <v>3815</v>
      </c>
      <c r="N26" s="136">
        <v>0</v>
      </c>
      <c r="O26" s="136">
        <v>984630</v>
      </c>
      <c r="P26" s="142">
        <f t="shared" si="4"/>
        <v>984630</v>
      </c>
    </row>
    <row r="27" spans="1:16" ht="69" x14ac:dyDescent="0.3">
      <c r="A27" s="5" t="s">
        <v>69</v>
      </c>
      <c r="B27" s="8"/>
      <c r="C27" s="5" t="s">
        <v>61</v>
      </c>
      <c r="D27" s="7" t="s">
        <v>326</v>
      </c>
      <c r="E27" s="136">
        <v>36390</v>
      </c>
      <c r="F27" s="136">
        <v>-96458</v>
      </c>
      <c r="G27" s="142">
        <f t="shared" si="1"/>
        <v>-60068</v>
      </c>
      <c r="H27" s="136">
        <v>-15983</v>
      </c>
      <c r="I27" s="136">
        <v>2293283</v>
      </c>
      <c r="J27" s="142">
        <f t="shared" si="2"/>
        <v>2277300</v>
      </c>
      <c r="K27" s="136">
        <v>36390</v>
      </c>
      <c r="L27" s="136">
        <v>-96458</v>
      </c>
      <c r="M27" s="142">
        <f t="shared" si="3"/>
        <v>-60068</v>
      </c>
      <c r="N27" s="136">
        <v>-15983</v>
      </c>
      <c r="O27" s="136">
        <v>2293283</v>
      </c>
      <c r="P27" s="142">
        <f t="shared" si="4"/>
        <v>2277300</v>
      </c>
    </row>
    <row r="28" spans="1:16" ht="55.2" x14ac:dyDescent="0.3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2">
        <f t="shared" si="1"/>
        <v>0</v>
      </c>
      <c r="H28" s="136">
        <v>0</v>
      </c>
      <c r="I28" s="136">
        <v>0</v>
      </c>
      <c r="J28" s="142">
        <f t="shared" si="2"/>
        <v>0</v>
      </c>
      <c r="K28" s="136">
        <v>0</v>
      </c>
      <c r="L28" s="136">
        <v>0</v>
      </c>
      <c r="M28" s="142">
        <f t="shared" si="3"/>
        <v>0</v>
      </c>
      <c r="N28" s="136">
        <v>0</v>
      </c>
      <c r="O28" s="136">
        <v>0</v>
      </c>
      <c r="P28" s="142">
        <f t="shared" si="4"/>
        <v>0</v>
      </c>
    </row>
    <row r="29" spans="1:16" ht="41.4" x14ac:dyDescent="0.3">
      <c r="A29" s="5" t="s">
        <v>74</v>
      </c>
      <c r="B29" s="8"/>
      <c r="C29" s="5" t="s">
        <v>17</v>
      </c>
      <c r="D29" s="7" t="s">
        <v>328</v>
      </c>
      <c r="E29" s="136">
        <v>11459951</v>
      </c>
      <c r="F29" s="136">
        <v>18814174</v>
      </c>
      <c r="G29" s="142">
        <f t="shared" si="1"/>
        <v>30274125</v>
      </c>
      <c r="H29" s="136">
        <v>10551487</v>
      </c>
      <c r="I29" s="136">
        <v>21137239</v>
      </c>
      <c r="J29" s="142">
        <f t="shared" si="2"/>
        <v>31688726</v>
      </c>
      <c r="K29" s="136">
        <v>2710047</v>
      </c>
      <c r="L29" s="136">
        <v>4885984</v>
      </c>
      <c r="M29" s="142">
        <f t="shared" si="3"/>
        <v>7596031</v>
      </c>
      <c r="N29" s="136">
        <v>2666913</v>
      </c>
      <c r="O29" s="136">
        <v>5729143</v>
      </c>
      <c r="P29" s="142">
        <f t="shared" si="4"/>
        <v>8396056</v>
      </c>
    </row>
    <row r="30" spans="1:16" x14ac:dyDescent="0.3">
      <c r="A30" s="5" t="s">
        <v>77</v>
      </c>
      <c r="B30" s="8"/>
      <c r="C30" s="5" t="s">
        <v>28</v>
      </c>
      <c r="D30" s="7" t="s">
        <v>329</v>
      </c>
      <c r="E30" s="136">
        <v>0</v>
      </c>
      <c r="F30" s="136">
        <v>99389</v>
      </c>
      <c r="G30" s="142">
        <f t="shared" si="1"/>
        <v>99389</v>
      </c>
      <c r="H30" s="136">
        <v>0</v>
      </c>
      <c r="I30" s="136">
        <v>201</v>
      </c>
      <c r="J30" s="142">
        <f t="shared" si="2"/>
        <v>201</v>
      </c>
      <c r="K30" s="136">
        <v>0</v>
      </c>
      <c r="L30" s="136">
        <v>19972</v>
      </c>
      <c r="M30" s="142">
        <f t="shared" si="3"/>
        <v>19972</v>
      </c>
      <c r="N30" s="136">
        <v>0</v>
      </c>
      <c r="O30" s="136">
        <v>201</v>
      </c>
      <c r="P30" s="142">
        <f t="shared" si="4"/>
        <v>201</v>
      </c>
    </row>
    <row r="31" spans="1:16" x14ac:dyDescent="0.3">
      <c r="A31" s="5" t="s">
        <v>79</v>
      </c>
      <c r="B31" s="8"/>
      <c r="C31" s="5" t="s">
        <v>182</v>
      </c>
      <c r="D31" s="7" t="s">
        <v>330</v>
      </c>
      <c r="E31" s="136">
        <v>1379824</v>
      </c>
      <c r="F31" s="136">
        <v>8455676</v>
      </c>
      <c r="G31" s="142">
        <f t="shared" si="1"/>
        <v>9835500</v>
      </c>
      <c r="H31" s="136">
        <v>2367582</v>
      </c>
      <c r="I31" s="136">
        <v>11674777</v>
      </c>
      <c r="J31" s="142">
        <f t="shared" si="2"/>
        <v>14042359</v>
      </c>
      <c r="K31" s="136">
        <v>213861</v>
      </c>
      <c r="L31" s="136">
        <v>782735</v>
      </c>
      <c r="M31" s="142">
        <f t="shared" si="3"/>
        <v>996596</v>
      </c>
      <c r="N31" s="136">
        <v>350615</v>
      </c>
      <c r="O31" s="136">
        <v>1189530</v>
      </c>
      <c r="P31" s="142">
        <f t="shared" si="4"/>
        <v>1540145</v>
      </c>
    </row>
    <row r="32" spans="1:16" ht="69" x14ac:dyDescent="0.3">
      <c r="A32" s="5" t="s">
        <v>82</v>
      </c>
      <c r="B32" s="8"/>
      <c r="C32" s="5" t="s">
        <v>186</v>
      </c>
      <c r="D32" s="7" t="s">
        <v>331</v>
      </c>
      <c r="E32" s="136">
        <v>1465324</v>
      </c>
      <c r="F32" s="136">
        <v>1893001</v>
      </c>
      <c r="G32" s="142">
        <f t="shared" si="1"/>
        <v>3358325</v>
      </c>
      <c r="H32" s="136">
        <v>699561</v>
      </c>
      <c r="I32" s="136">
        <v>1092280</v>
      </c>
      <c r="J32" s="142">
        <f t="shared" si="2"/>
        <v>1791841</v>
      </c>
      <c r="K32" s="136">
        <v>-321964</v>
      </c>
      <c r="L32" s="136">
        <v>-865112</v>
      </c>
      <c r="M32" s="142">
        <f t="shared" si="3"/>
        <v>-1187076</v>
      </c>
      <c r="N32" s="136">
        <v>58131</v>
      </c>
      <c r="O32" s="136">
        <v>-953603</v>
      </c>
      <c r="P32" s="142">
        <f t="shared" si="4"/>
        <v>-895472</v>
      </c>
    </row>
    <row r="33" spans="1:16" x14ac:dyDescent="0.3">
      <c r="A33" s="5" t="s">
        <v>84</v>
      </c>
      <c r="B33" s="8" t="s">
        <v>332</v>
      </c>
      <c r="C33" s="5" t="s">
        <v>199</v>
      </c>
      <c r="D33" s="7" t="s">
        <v>333</v>
      </c>
      <c r="E33" s="143">
        <f>SUM(E34:E36)</f>
        <v>-1834437</v>
      </c>
      <c r="F33" s="143">
        <f t="shared" ref="F33:O33" si="10">SUM(F34:F36)</f>
        <v>303663</v>
      </c>
      <c r="G33" s="142">
        <f t="shared" si="1"/>
        <v>-1530774</v>
      </c>
      <c r="H33" s="143">
        <f t="shared" si="10"/>
        <v>-2379696</v>
      </c>
      <c r="I33" s="143">
        <f t="shared" si="10"/>
        <v>7024232</v>
      </c>
      <c r="J33" s="142">
        <f t="shared" si="2"/>
        <v>4644536</v>
      </c>
      <c r="K33" s="143">
        <f t="shared" si="10"/>
        <v>-1864860</v>
      </c>
      <c r="L33" s="143">
        <f t="shared" si="10"/>
        <v>-1425804</v>
      </c>
      <c r="M33" s="142">
        <f t="shared" si="3"/>
        <v>-3290664</v>
      </c>
      <c r="N33" s="143">
        <f t="shared" si="10"/>
        <v>579170</v>
      </c>
      <c r="O33" s="143">
        <f t="shared" si="10"/>
        <v>1476782</v>
      </c>
      <c r="P33" s="142">
        <f t="shared" si="4"/>
        <v>2055952</v>
      </c>
    </row>
    <row r="34" spans="1:16" ht="55.2" x14ac:dyDescent="0.3">
      <c r="A34" s="5" t="s">
        <v>86</v>
      </c>
      <c r="B34" s="8"/>
      <c r="C34" s="5" t="s">
        <v>202</v>
      </c>
      <c r="D34" s="7" t="s">
        <v>334</v>
      </c>
      <c r="E34" s="136">
        <v>797095</v>
      </c>
      <c r="F34" s="136">
        <v>3993086</v>
      </c>
      <c r="G34" s="142">
        <f t="shared" si="1"/>
        <v>4790181</v>
      </c>
      <c r="H34" s="136">
        <v>2269476</v>
      </c>
      <c r="I34" s="136">
        <v>6540571</v>
      </c>
      <c r="J34" s="142">
        <f t="shared" si="2"/>
        <v>8810047</v>
      </c>
      <c r="K34" s="136">
        <v>289245</v>
      </c>
      <c r="L34" s="136">
        <v>1015040</v>
      </c>
      <c r="M34" s="142">
        <f t="shared" si="3"/>
        <v>1304285</v>
      </c>
      <c r="N34" s="136">
        <v>571031</v>
      </c>
      <c r="O34" s="136">
        <v>2046311</v>
      </c>
      <c r="P34" s="142">
        <f t="shared" si="4"/>
        <v>2617342</v>
      </c>
    </row>
    <row r="35" spans="1:16" ht="55.2" x14ac:dyDescent="0.3">
      <c r="A35" s="5" t="s">
        <v>88</v>
      </c>
      <c r="B35" s="8"/>
      <c r="C35" s="5" t="s">
        <v>205</v>
      </c>
      <c r="D35" s="7" t="s">
        <v>335</v>
      </c>
      <c r="E35" s="136">
        <v>-2631532</v>
      </c>
      <c r="F35" s="136">
        <v>-3689423</v>
      </c>
      <c r="G35" s="142">
        <f t="shared" si="1"/>
        <v>-6320955</v>
      </c>
      <c r="H35" s="136">
        <v>-885387</v>
      </c>
      <c r="I35" s="136">
        <v>483661</v>
      </c>
      <c r="J35" s="142">
        <f t="shared" si="2"/>
        <v>-401726</v>
      </c>
      <c r="K35" s="136">
        <v>-2154105</v>
      </c>
      <c r="L35" s="136">
        <v>-2440844</v>
      </c>
      <c r="M35" s="142">
        <f t="shared" si="3"/>
        <v>-4594949</v>
      </c>
      <c r="N35" s="136">
        <v>8139</v>
      </c>
      <c r="O35" s="136">
        <v>-569529</v>
      </c>
      <c r="P35" s="142">
        <f t="shared" si="4"/>
        <v>-561390</v>
      </c>
    </row>
    <row r="36" spans="1:16" ht="27.6" x14ac:dyDescent="0.3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2">
        <f t="shared" si="1"/>
        <v>0</v>
      </c>
      <c r="H36" s="136">
        <v>-3763785</v>
      </c>
      <c r="I36" s="136">
        <v>0</v>
      </c>
      <c r="J36" s="142">
        <f t="shared" si="2"/>
        <v>-3763785</v>
      </c>
      <c r="K36" s="136">
        <v>0</v>
      </c>
      <c r="L36" s="136">
        <v>0</v>
      </c>
      <c r="M36" s="142">
        <f t="shared" si="3"/>
        <v>0</v>
      </c>
      <c r="N36" s="136">
        <v>0</v>
      </c>
      <c r="O36" s="136">
        <v>0</v>
      </c>
      <c r="P36" s="142">
        <f t="shared" si="4"/>
        <v>0</v>
      </c>
    </row>
    <row r="37" spans="1:16" ht="55.2" x14ac:dyDescent="0.3">
      <c r="A37" s="5" t="s">
        <v>93</v>
      </c>
      <c r="B37" s="8"/>
      <c r="C37" s="5" t="s">
        <v>209</v>
      </c>
      <c r="D37" s="7" t="s">
        <v>338</v>
      </c>
      <c r="E37" s="136">
        <v>75221</v>
      </c>
      <c r="F37" s="136">
        <v>550116</v>
      </c>
      <c r="G37" s="142">
        <f t="shared" si="1"/>
        <v>625337</v>
      </c>
      <c r="H37" s="136">
        <v>23436</v>
      </c>
      <c r="I37" s="136">
        <v>2102107</v>
      </c>
      <c r="J37" s="142">
        <f t="shared" si="2"/>
        <v>2125543</v>
      </c>
      <c r="K37" s="136">
        <v>3927</v>
      </c>
      <c r="L37" s="136">
        <v>363461</v>
      </c>
      <c r="M37" s="142">
        <f t="shared" si="3"/>
        <v>367388</v>
      </c>
      <c r="N37" s="136">
        <v>-57589</v>
      </c>
      <c r="O37" s="136">
        <v>1578677</v>
      </c>
      <c r="P37" s="142">
        <f t="shared" si="4"/>
        <v>1521088</v>
      </c>
    </row>
    <row r="38" spans="1:16" x14ac:dyDescent="0.3">
      <c r="A38" s="5" t="s">
        <v>97</v>
      </c>
      <c r="B38" s="8"/>
      <c r="C38" s="5" t="s">
        <v>339</v>
      </c>
      <c r="D38" s="7" t="s">
        <v>340</v>
      </c>
      <c r="E38" s="136">
        <v>377302</v>
      </c>
      <c r="F38" s="136">
        <v>1143645</v>
      </c>
      <c r="G38" s="142">
        <f t="shared" si="1"/>
        <v>1520947</v>
      </c>
      <c r="H38" s="136">
        <v>-815107</v>
      </c>
      <c r="I38" s="136">
        <v>-3052410</v>
      </c>
      <c r="J38" s="142">
        <f t="shared" si="2"/>
        <v>-3867517</v>
      </c>
      <c r="K38" s="136">
        <v>453340</v>
      </c>
      <c r="L38" s="136">
        <v>1330963</v>
      </c>
      <c r="M38" s="142">
        <f t="shared" si="3"/>
        <v>1784303</v>
      </c>
      <c r="N38" s="136">
        <v>-170596</v>
      </c>
      <c r="O38" s="136">
        <v>-82895</v>
      </c>
      <c r="P38" s="142">
        <f t="shared" si="4"/>
        <v>-253491</v>
      </c>
    </row>
    <row r="39" spans="1:16" x14ac:dyDescent="0.3">
      <c r="A39" s="5" t="s">
        <v>100</v>
      </c>
      <c r="B39" s="8"/>
      <c r="C39" s="5" t="s">
        <v>341</v>
      </c>
      <c r="D39" s="7" t="s">
        <v>342</v>
      </c>
      <c r="E39" s="136">
        <v>1382294</v>
      </c>
      <c r="F39" s="136">
        <v>1490332</v>
      </c>
      <c r="G39" s="142">
        <f t="shared" si="1"/>
        <v>2872626</v>
      </c>
      <c r="H39" s="136">
        <v>884530</v>
      </c>
      <c r="I39" s="136">
        <v>531617</v>
      </c>
      <c r="J39" s="142">
        <f t="shared" si="2"/>
        <v>1416147</v>
      </c>
      <c r="K39" s="136">
        <v>252474</v>
      </c>
      <c r="L39" s="136">
        <v>1214533</v>
      </c>
      <c r="M39" s="142">
        <f t="shared" si="3"/>
        <v>1467007</v>
      </c>
      <c r="N39" s="136">
        <v>244641</v>
      </c>
      <c r="O39" s="136">
        <v>92010</v>
      </c>
      <c r="P39" s="142">
        <f t="shared" si="4"/>
        <v>336651</v>
      </c>
    </row>
    <row r="40" spans="1:16" x14ac:dyDescent="0.3">
      <c r="A40" s="5" t="s">
        <v>103</v>
      </c>
      <c r="B40" s="8"/>
      <c r="C40" s="5" t="s">
        <v>343</v>
      </c>
      <c r="D40" s="7" t="s">
        <v>344</v>
      </c>
      <c r="E40" s="136">
        <v>-141557</v>
      </c>
      <c r="F40" s="136">
        <v>-3521241</v>
      </c>
      <c r="G40" s="142">
        <f t="shared" si="1"/>
        <v>-3662798</v>
      </c>
      <c r="H40" s="136">
        <v>-259600</v>
      </c>
      <c r="I40" s="136">
        <v>-3310527</v>
      </c>
      <c r="J40" s="142">
        <f t="shared" si="2"/>
        <v>-3570127</v>
      </c>
      <c r="K40" s="136">
        <v>-42986</v>
      </c>
      <c r="L40" s="136">
        <v>-850463</v>
      </c>
      <c r="M40" s="142">
        <f t="shared" si="3"/>
        <v>-893449</v>
      </c>
      <c r="N40" s="136">
        <v>-76196</v>
      </c>
      <c r="O40" s="136">
        <v>-1040312</v>
      </c>
      <c r="P40" s="142">
        <f t="shared" si="4"/>
        <v>-1116508</v>
      </c>
    </row>
    <row r="41" spans="1:16" ht="69" x14ac:dyDescent="0.3">
      <c r="A41" s="1" t="s">
        <v>106</v>
      </c>
      <c r="B41" s="8" t="s">
        <v>345</v>
      </c>
      <c r="C41" s="1" t="s">
        <v>129</v>
      </c>
      <c r="D41" s="4" t="s">
        <v>346</v>
      </c>
      <c r="E41" s="142">
        <f>SUM(E42:E44)</f>
        <v>-3815922</v>
      </c>
      <c r="F41" s="142">
        <f t="shared" ref="F41:O41" si="11">SUM(F42:F44)</f>
        <v>-5444901</v>
      </c>
      <c r="G41" s="142">
        <f t="shared" si="1"/>
        <v>-9260823</v>
      </c>
      <c r="H41" s="142">
        <f t="shared" si="11"/>
        <v>-4305048</v>
      </c>
      <c r="I41" s="142">
        <f t="shared" si="11"/>
        <v>-5753987</v>
      </c>
      <c r="J41" s="142">
        <f t="shared" si="2"/>
        <v>-10059035</v>
      </c>
      <c r="K41" s="142">
        <f t="shared" si="11"/>
        <v>-700073</v>
      </c>
      <c r="L41" s="142">
        <f t="shared" si="11"/>
        <v>-1373552</v>
      </c>
      <c r="M41" s="142">
        <f t="shared" si="3"/>
        <v>-2073625</v>
      </c>
      <c r="N41" s="142">
        <f t="shared" si="11"/>
        <v>-1117598</v>
      </c>
      <c r="O41" s="142">
        <f t="shared" si="11"/>
        <v>-1340120</v>
      </c>
      <c r="P41" s="142">
        <f t="shared" si="4"/>
        <v>-2457718</v>
      </c>
    </row>
    <row r="42" spans="1:16" ht="41.4" x14ac:dyDescent="0.3">
      <c r="A42" s="5" t="s">
        <v>108</v>
      </c>
      <c r="B42" s="8"/>
      <c r="C42" s="5" t="s">
        <v>14</v>
      </c>
      <c r="D42" s="7" t="s">
        <v>347</v>
      </c>
      <c r="E42" s="136">
        <v>-3815922</v>
      </c>
      <c r="F42" s="136">
        <v>-6359176</v>
      </c>
      <c r="G42" s="142">
        <f t="shared" si="1"/>
        <v>-10175098</v>
      </c>
      <c r="H42" s="136">
        <v>-4305047</v>
      </c>
      <c r="I42" s="136">
        <v>-6945945</v>
      </c>
      <c r="J42" s="142">
        <f t="shared" si="2"/>
        <v>-11250992</v>
      </c>
      <c r="K42" s="136">
        <v>-700073</v>
      </c>
      <c r="L42" s="136">
        <v>-1542451</v>
      </c>
      <c r="M42" s="142">
        <f t="shared" si="3"/>
        <v>-2242524</v>
      </c>
      <c r="N42" s="136">
        <v>-1117597</v>
      </c>
      <c r="O42" s="136">
        <v>-1777867</v>
      </c>
      <c r="P42" s="142">
        <f t="shared" si="4"/>
        <v>-2895464</v>
      </c>
    </row>
    <row r="43" spans="1:16" ht="55.2" x14ac:dyDescent="0.3">
      <c r="A43" s="5" t="s">
        <v>111</v>
      </c>
      <c r="B43" s="8"/>
      <c r="C43" s="5" t="s">
        <v>17</v>
      </c>
      <c r="D43" s="7" t="s">
        <v>348</v>
      </c>
      <c r="E43" s="136">
        <v>0</v>
      </c>
      <c r="F43" s="136">
        <v>914275</v>
      </c>
      <c r="G43" s="142">
        <f t="shared" si="1"/>
        <v>914275</v>
      </c>
      <c r="H43" s="136">
        <v>-1</v>
      </c>
      <c r="I43" s="136">
        <v>1191958</v>
      </c>
      <c r="J43" s="142">
        <f t="shared" si="2"/>
        <v>1191957</v>
      </c>
      <c r="K43" s="136">
        <v>0</v>
      </c>
      <c r="L43" s="136">
        <v>168899</v>
      </c>
      <c r="M43" s="142">
        <f t="shared" si="3"/>
        <v>168899</v>
      </c>
      <c r="N43" s="136">
        <v>-1</v>
      </c>
      <c r="O43" s="136">
        <v>437747</v>
      </c>
      <c r="P43" s="142">
        <f t="shared" si="4"/>
        <v>437746</v>
      </c>
    </row>
    <row r="44" spans="1:16" ht="27.6" x14ac:dyDescent="0.3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2">
        <f t="shared" si="1"/>
        <v>0</v>
      </c>
      <c r="H44" s="136">
        <v>0</v>
      </c>
      <c r="I44" s="136">
        <v>0</v>
      </c>
      <c r="J44" s="142">
        <f t="shared" si="2"/>
        <v>0</v>
      </c>
      <c r="K44" s="136">
        <v>0</v>
      </c>
      <c r="L44" s="136">
        <v>0</v>
      </c>
      <c r="M44" s="142">
        <f t="shared" si="3"/>
        <v>0</v>
      </c>
      <c r="N44" s="136">
        <v>0</v>
      </c>
      <c r="O44" s="136">
        <v>0</v>
      </c>
      <c r="P44" s="142">
        <f t="shared" si="4"/>
        <v>0</v>
      </c>
    </row>
    <row r="45" spans="1:16" x14ac:dyDescent="0.3">
      <c r="A45" s="1" t="s">
        <v>115</v>
      </c>
      <c r="B45" s="8"/>
      <c r="C45" s="1" t="s">
        <v>136</v>
      </c>
      <c r="D45" s="4" t="s">
        <v>350</v>
      </c>
      <c r="E45" s="137">
        <v>43259</v>
      </c>
      <c r="F45" s="137">
        <v>40552202</v>
      </c>
      <c r="G45" s="142">
        <f t="shared" si="1"/>
        <v>40595461</v>
      </c>
      <c r="H45" s="137">
        <v>346805</v>
      </c>
      <c r="I45" s="137">
        <v>45501130</v>
      </c>
      <c r="J45" s="142">
        <f t="shared" si="2"/>
        <v>45847935</v>
      </c>
      <c r="K45" s="137">
        <v>23070</v>
      </c>
      <c r="L45" s="137">
        <v>12648900</v>
      </c>
      <c r="M45" s="142">
        <f t="shared" si="3"/>
        <v>12671970</v>
      </c>
      <c r="N45" s="137">
        <v>40866</v>
      </c>
      <c r="O45" s="137">
        <v>12131279</v>
      </c>
      <c r="P45" s="142">
        <f t="shared" si="4"/>
        <v>12172145</v>
      </c>
    </row>
    <row r="46" spans="1:16" x14ac:dyDescent="0.3">
      <c r="A46" s="1" t="s">
        <v>116</v>
      </c>
      <c r="B46" s="8"/>
      <c r="C46" s="1" t="s">
        <v>153</v>
      </c>
      <c r="D46" s="4" t="s">
        <v>351</v>
      </c>
      <c r="E46" s="137">
        <v>-446117</v>
      </c>
      <c r="F46" s="137">
        <v>-56106646</v>
      </c>
      <c r="G46" s="142">
        <f t="shared" si="1"/>
        <v>-56552763</v>
      </c>
      <c r="H46" s="137">
        <v>-550123</v>
      </c>
      <c r="I46" s="137">
        <v>-72869358</v>
      </c>
      <c r="J46" s="142">
        <f t="shared" si="2"/>
        <v>-73419481</v>
      </c>
      <c r="K46" s="137">
        <v>-160266</v>
      </c>
      <c r="L46" s="137">
        <v>-16407981</v>
      </c>
      <c r="M46" s="142">
        <f t="shared" si="3"/>
        <v>-16568247</v>
      </c>
      <c r="N46" s="137">
        <v>-280588</v>
      </c>
      <c r="O46" s="137">
        <v>-25522634</v>
      </c>
      <c r="P46" s="142">
        <f t="shared" si="4"/>
        <v>-25803222</v>
      </c>
    </row>
    <row r="47" spans="1:16" ht="27.6" x14ac:dyDescent="0.3">
      <c r="A47" s="1" t="s">
        <v>119</v>
      </c>
      <c r="B47" s="8"/>
      <c r="C47" s="1" t="s">
        <v>156</v>
      </c>
      <c r="D47" s="4" t="s">
        <v>352</v>
      </c>
      <c r="E47" s="137">
        <v>-57550</v>
      </c>
      <c r="F47" s="137">
        <v>-2022265</v>
      </c>
      <c r="G47" s="142">
        <f t="shared" si="1"/>
        <v>-2079815</v>
      </c>
      <c r="H47" s="137">
        <v>-57922</v>
      </c>
      <c r="I47" s="137">
        <v>-1952249</v>
      </c>
      <c r="J47" s="142">
        <f t="shared" si="2"/>
        <v>-2010171</v>
      </c>
      <c r="K47" s="137">
        <v>-14200</v>
      </c>
      <c r="L47" s="137">
        <v>-669084</v>
      </c>
      <c r="M47" s="142">
        <f t="shared" si="3"/>
        <v>-683284</v>
      </c>
      <c r="N47" s="137">
        <v>-9262</v>
      </c>
      <c r="O47" s="137">
        <v>-667566</v>
      </c>
      <c r="P47" s="142">
        <f t="shared" si="4"/>
        <v>-676828</v>
      </c>
    </row>
    <row r="48" spans="1:16" ht="55.2" x14ac:dyDescent="0.3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1430408</v>
      </c>
      <c r="G48" s="142">
        <f t="shared" si="1"/>
        <v>1430408</v>
      </c>
      <c r="H48" s="137">
        <v>0</v>
      </c>
      <c r="I48" s="137">
        <v>1480470</v>
      </c>
      <c r="J48" s="142">
        <f t="shared" si="2"/>
        <v>1480470</v>
      </c>
      <c r="K48" s="137">
        <v>0</v>
      </c>
      <c r="L48" s="137">
        <v>334117</v>
      </c>
      <c r="M48" s="142">
        <f t="shared" si="3"/>
        <v>334117</v>
      </c>
      <c r="N48" s="137">
        <v>0</v>
      </c>
      <c r="O48" s="137">
        <v>397323</v>
      </c>
      <c r="P48" s="142">
        <f t="shared" si="4"/>
        <v>397323</v>
      </c>
    </row>
    <row r="49" spans="1:16" ht="41.4" x14ac:dyDescent="0.3">
      <c r="A49" s="1" t="s">
        <v>123</v>
      </c>
      <c r="B49" s="8" t="s">
        <v>354</v>
      </c>
      <c r="C49" s="1" t="s">
        <v>218</v>
      </c>
      <c r="D49" s="4" t="s">
        <v>355</v>
      </c>
      <c r="E49" s="142">
        <f>E22+E23+E41+E45+E46+E47+E48</f>
        <v>15363972</v>
      </c>
      <c r="F49" s="142">
        <f t="shared" ref="F49:P49" si="12">F22+F23+F41+F45+F46+F47+F48</f>
        <v>54260030</v>
      </c>
      <c r="G49" s="142">
        <f t="shared" si="12"/>
        <v>69624002</v>
      </c>
      <c r="H49" s="142">
        <f t="shared" si="12"/>
        <v>10324801</v>
      </c>
      <c r="I49" s="142">
        <f t="shared" si="12"/>
        <v>67308392</v>
      </c>
      <c r="J49" s="142">
        <f t="shared" si="12"/>
        <v>77633193</v>
      </c>
      <c r="K49" s="142">
        <f t="shared" si="12"/>
        <v>1966954</v>
      </c>
      <c r="L49" s="142">
        <f t="shared" si="12"/>
        <v>12905196</v>
      </c>
      <c r="M49" s="142">
        <f t="shared" si="12"/>
        <v>14872150</v>
      </c>
      <c r="N49" s="142">
        <f t="shared" si="12"/>
        <v>3022890</v>
      </c>
      <c r="O49" s="142">
        <f t="shared" si="12"/>
        <v>6756663</v>
      </c>
      <c r="P49" s="142">
        <f t="shared" si="12"/>
        <v>9779553</v>
      </c>
    </row>
    <row r="50" spans="1:16" ht="27.6" x14ac:dyDescent="0.3">
      <c r="A50" s="1" t="s">
        <v>124</v>
      </c>
      <c r="B50" s="8" t="s">
        <v>356</v>
      </c>
      <c r="C50" s="1" t="s">
        <v>221</v>
      </c>
      <c r="D50" s="4" t="s">
        <v>357</v>
      </c>
      <c r="E50" s="143">
        <f>E51+E52</f>
        <v>-2345546</v>
      </c>
      <c r="F50" s="143">
        <f t="shared" ref="F50:O50" si="13">F51+F52</f>
        <v>-6190172</v>
      </c>
      <c r="G50" s="142">
        <f t="shared" si="1"/>
        <v>-8535718</v>
      </c>
      <c r="H50" s="143">
        <f t="shared" si="13"/>
        <v>-1393617</v>
      </c>
      <c r="I50" s="143">
        <f t="shared" si="13"/>
        <v>-10782758</v>
      </c>
      <c r="J50" s="142">
        <f t="shared" si="2"/>
        <v>-12176375</v>
      </c>
      <c r="K50" s="143">
        <f t="shared" si="13"/>
        <v>-235740</v>
      </c>
      <c r="L50" s="143">
        <f t="shared" si="13"/>
        <v>148010</v>
      </c>
      <c r="M50" s="142">
        <f t="shared" si="3"/>
        <v>-87730</v>
      </c>
      <c r="N50" s="143">
        <f t="shared" si="13"/>
        <v>-502933</v>
      </c>
      <c r="O50" s="143">
        <f t="shared" si="13"/>
        <v>-1702441</v>
      </c>
      <c r="P50" s="142">
        <f t="shared" si="4"/>
        <v>-2205374</v>
      </c>
    </row>
    <row r="51" spans="1:16" x14ac:dyDescent="0.3">
      <c r="A51" s="5" t="s">
        <v>127</v>
      </c>
      <c r="B51" s="8"/>
      <c r="C51" s="5" t="s">
        <v>14</v>
      </c>
      <c r="D51" s="7" t="s">
        <v>358</v>
      </c>
      <c r="E51" s="136">
        <v>-2256282</v>
      </c>
      <c r="F51" s="136">
        <v>-5088833</v>
      </c>
      <c r="G51" s="142">
        <f t="shared" si="1"/>
        <v>-7345115</v>
      </c>
      <c r="H51" s="136">
        <v>-1477098</v>
      </c>
      <c r="I51" s="136">
        <v>-12172745</v>
      </c>
      <c r="J51" s="142">
        <f t="shared" si="2"/>
        <v>-13649843</v>
      </c>
      <c r="K51" s="136">
        <v>-233553</v>
      </c>
      <c r="L51" s="136">
        <v>1191404</v>
      </c>
      <c r="M51" s="142">
        <f t="shared" si="3"/>
        <v>957851</v>
      </c>
      <c r="N51" s="136">
        <v>-502384</v>
      </c>
      <c r="O51" s="136">
        <v>-1412396</v>
      </c>
      <c r="P51" s="142">
        <f t="shared" si="4"/>
        <v>-1914780</v>
      </c>
    </row>
    <row r="52" spans="1:16" ht="27.6" x14ac:dyDescent="0.3">
      <c r="A52" s="5" t="s">
        <v>131</v>
      </c>
      <c r="B52" s="8"/>
      <c r="C52" s="5" t="s">
        <v>17</v>
      </c>
      <c r="D52" s="7" t="s">
        <v>359</v>
      </c>
      <c r="E52" s="136">
        <v>-89264</v>
      </c>
      <c r="F52" s="136">
        <v>-1101339</v>
      </c>
      <c r="G52" s="142">
        <f t="shared" si="1"/>
        <v>-1190603</v>
      </c>
      <c r="H52" s="136">
        <v>83481</v>
      </c>
      <c r="I52" s="136">
        <v>1389987</v>
      </c>
      <c r="J52" s="142">
        <f t="shared" si="2"/>
        <v>1473468</v>
      </c>
      <c r="K52" s="136">
        <v>-2187</v>
      </c>
      <c r="L52" s="136">
        <v>-1043394</v>
      </c>
      <c r="M52" s="142">
        <f t="shared" si="3"/>
        <v>-1045581</v>
      </c>
      <c r="N52" s="136">
        <v>-549</v>
      </c>
      <c r="O52" s="136">
        <v>-290045</v>
      </c>
      <c r="P52" s="142">
        <f t="shared" si="4"/>
        <v>-290594</v>
      </c>
    </row>
    <row r="53" spans="1:16" ht="41.4" x14ac:dyDescent="0.3">
      <c r="A53" s="1" t="s">
        <v>133</v>
      </c>
      <c r="B53" s="8" t="s">
        <v>360</v>
      </c>
      <c r="C53" s="1" t="s">
        <v>225</v>
      </c>
      <c r="D53" s="4" t="s">
        <v>361</v>
      </c>
      <c r="E53" s="142">
        <f>E49+E50</f>
        <v>13018426</v>
      </c>
      <c r="F53" s="142">
        <f t="shared" ref="F53:O53" si="14">F49+F50</f>
        <v>48069858</v>
      </c>
      <c r="G53" s="142">
        <f t="shared" si="1"/>
        <v>61088284</v>
      </c>
      <c r="H53" s="142">
        <f t="shared" si="14"/>
        <v>8931184</v>
      </c>
      <c r="I53" s="142">
        <f t="shared" si="14"/>
        <v>56525634</v>
      </c>
      <c r="J53" s="142">
        <f t="shared" si="2"/>
        <v>65456818</v>
      </c>
      <c r="K53" s="142">
        <f t="shared" si="14"/>
        <v>1731214</v>
      </c>
      <c r="L53" s="142">
        <f t="shared" si="14"/>
        <v>13053206</v>
      </c>
      <c r="M53" s="142">
        <f t="shared" si="3"/>
        <v>14784420</v>
      </c>
      <c r="N53" s="142">
        <f t="shared" si="14"/>
        <v>2519957</v>
      </c>
      <c r="O53" s="142">
        <f t="shared" si="14"/>
        <v>5054222</v>
      </c>
      <c r="P53" s="142">
        <f t="shared" si="4"/>
        <v>7574179</v>
      </c>
    </row>
    <row r="54" spans="1:16" ht="27.6" x14ac:dyDescent="0.3">
      <c r="A54" s="5" t="s">
        <v>135</v>
      </c>
      <c r="B54" s="8"/>
      <c r="C54" s="5" t="s">
        <v>14</v>
      </c>
      <c r="D54" s="7" t="s">
        <v>362</v>
      </c>
      <c r="E54" s="136">
        <v>13003968</v>
      </c>
      <c r="F54" s="136">
        <v>48020940</v>
      </c>
      <c r="G54" s="142">
        <f t="shared" si="1"/>
        <v>61024908</v>
      </c>
      <c r="H54" s="136">
        <v>8923020</v>
      </c>
      <c r="I54" s="136">
        <v>56466318</v>
      </c>
      <c r="J54" s="142">
        <f t="shared" si="2"/>
        <v>65389338</v>
      </c>
      <c r="K54" s="136">
        <v>1728390</v>
      </c>
      <c r="L54" s="136">
        <v>13039196</v>
      </c>
      <c r="M54" s="142">
        <f t="shared" si="3"/>
        <v>14767586</v>
      </c>
      <c r="N54" s="136">
        <v>2517268</v>
      </c>
      <c r="O54" s="136">
        <v>5054790</v>
      </c>
      <c r="P54" s="142">
        <f t="shared" si="4"/>
        <v>7572058</v>
      </c>
    </row>
    <row r="55" spans="1:16" ht="41.4" x14ac:dyDescent="0.3">
      <c r="A55" s="5" t="s">
        <v>138</v>
      </c>
      <c r="B55" s="8"/>
      <c r="C55" s="5" t="s">
        <v>17</v>
      </c>
      <c r="D55" s="7" t="s">
        <v>363</v>
      </c>
      <c r="E55" s="136">
        <v>14458</v>
      </c>
      <c r="F55" s="136">
        <v>48918</v>
      </c>
      <c r="G55" s="142">
        <f t="shared" si="1"/>
        <v>63376</v>
      </c>
      <c r="H55" s="136">
        <v>8164</v>
      </c>
      <c r="I55" s="136">
        <v>59316</v>
      </c>
      <c r="J55" s="142">
        <f t="shared" si="2"/>
        <v>67480</v>
      </c>
      <c r="K55" s="136">
        <v>2824</v>
      </c>
      <c r="L55" s="136">
        <v>14010</v>
      </c>
      <c r="M55" s="142">
        <f t="shared" si="3"/>
        <v>16834</v>
      </c>
      <c r="N55" s="136">
        <v>2689</v>
      </c>
      <c r="O55" s="136">
        <v>-568</v>
      </c>
      <c r="P55" s="142">
        <f t="shared" si="4"/>
        <v>2121</v>
      </c>
    </row>
    <row r="56" spans="1:16" ht="27.6" x14ac:dyDescent="0.3">
      <c r="A56" s="1" t="s">
        <v>141</v>
      </c>
      <c r="B56" s="8" t="s">
        <v>364</v>
      </c>
      <c r="C56" s="1" t="s">
        <v>246</v>
      </c>
      <c r="D56" s="4" t="s">
        <v>365</v>
      </c>
      <c r="E56" s="142">
        <f>E57+E62</f>
        <v>211227</v>
      </c>
      <c r="F56" s="142">
        <f t="shared" ref="F56:O56" si="15">F57+F62</f>
        <v>48166867</v>
      </c>
      <c r="G56" s="142">
        <f t="shared" si="1"/>
        <v>48378094</v>
      </c>
      <c r="H56" s="142">
        <f t="shared" si="15"/>
        <v>6644324</v>
      </c>
      <c r="I56" s="142">
        <f t="shared" si="15"/>
        <v>84924162</v>
      </c>
      <c r="J56" s="142">
        <f t="shared" si="2"/>
        <v>91568486</v>
      </c>
      <c r="K56" s="142">
        <f t="shared" si="15"/>
        <v>-232102</v>
      </c>
      <c r="L56" s="142">
        <f t="shared" si="15"/>
        <v>12306260</v>
      </c>
      <c r="M56" s="142">
        <f t="shared" si="3"/>
        <v>12074158</v>
      </c>
      <c r="N56" s="142">
        <f t="shared" si="15"/>
        <v>989129</v>
      </c>
      <c r="O56" s="142">
        <f t="shared" si="15"/>
        <v>12360784</v>
      </c>
      <c r="P56" s="142">
        <f t="shared" si="4"/>
        <v>13349913</v>
      </c>
    </row>
    <row r="57" spans="1:16" ht="41.4" x14ac:dyDescent="0.3">
      <c r="A57" s="5" t="s">
        <v>143</v>
      </c>
      <c r="B57" s="8" t="s">
        <v>366</v>
      </c>
      <c r="C57" s="5" t="s">
        <v>14</v>
      </c>
      <c r="D57" s="24" t="s">
        <v>367</v>
      </c>
      <c r="E57" s="142">
        <f>SUM(E58:E61)</f>
        <v>2097306</v>
      </c>
      <c r="F57" s="142">
        <f t="shared" ref="F57:O57" si="16">SUM(F58:F61)</f>
        <v>46535859</v>
      </c>
      <c r="G57" s="142">
        <f t="shared" si="1"/>
        <v>48633165</v>
      </c>
      <c r="H57" s="142">
        <f t="shared" si="16"/>
        <v>8852599</v>
      </c>
      <c r="I57" s="142">
        <f t="shared" si="16"/>
        <v>83540972</v>
      </c>
      <c r="J57" s="142">
        <f t="shared" si="2"/>
        <v>92393571</v>
      </c>
      <c r="K57" s="142">
        <f t="shared" si="16"/>
        <v>584351</v>
      </c>
      <c r="L57" s="142">
        <f t="shared" si="16"/>
        <v>12250508</v>
      </c>
      <c r="M57" s="142">
        <f t="shared" si="3"/>
        <v>12834859</v>
      </c>
      <c r="N57" s="142">
        <f t="shared" si="16"/>
        <v>902096</v>
      </c>
      <c r="O57" s="142">
        <f t="shared" si="16"/>
        <v>12354221</v>
      </c>
      <c r="P57" s="142">
        <f t="shared" si="4"/>
        <v>13256317</v>
      </c>
    </row>
    <row r="58" spans="1:16" ht="41.4" x14ac:dyDescent="0.3">
      <c r="A58" s="5" t="s">
        <v>145</v>
      </c>
      <c r="B58" s="8"/>
      <c r="C58" s="5" t="s">
        <v>101</v>
      </c>
      <c r="D58" s="7" t="s">
        <v>368</v>
      </c>
      <c r="E58" s="136">
        <v>2545447</v>
      </c>
      <c r="F58" s="136">
        <v>48257260</v>
      </c>
      <c r="G58" s="142">
        <f t="shared" si="1"/>
        <v>50802707</v>
      </c>
      <c r="H58" s="136">
        <v>10795852</v>
      </c>
      <c r="I58" s="136">
        <v>101670690</v>
      </c>
      <c r="J58" s="142">
        <f t="shared" si="2"/>
        <v>112466542</v>
      </c>
      <c r="K58" s="136">
        <v>700380</v>
      </c>
      <c r="L58" s="136">
        <v>6445856</v>
      </c>
      <c r="M58" s="142">
        <f t="shared" si="3"/>
        <v>7146236</v>
      </c>
      <c r="N58" s="136">
        <v>1100117</v>
      </c>
      <c r="O58" s="136">
        <v>14857579</v>
      </c>
      <c r="P58" s="142">
        <f t="shared" si="4"/>
        <v>15957696</v>
      </c>
    </row>
    <row r="59" spans="1:16" ht="41.4" x14ac:dyDescent="0.3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2">
        <f t="shared" si="1"/>
        <v>0</v>
      </c>
      <c r="H59" s="136">
        <v>0</v>
      </c>
      <c r="I59" s="136">
        <v>0</v>
      </c>
      <c r="J59" s="142">
        <f t="shared" si="2"/>
        <v>0</v>
      </c>
      <c r="K59" s="136">
        <v>0</v>
      </c>
      <c r="L59" s="136">
        <v>0</v>
      </c>
      <c r="M59" s="142">
        <f t="shared" si="3"/>
        <v>0</v>
      </c>
      <c r="N59" s="136">
        <v>0</v>
      </c>
      <c r="O59" s="136">
        <v>0</v>
      </c>
      <c r="P59" s="142">
        <f t="shared" si="4"/>
        <v>0</v>
      </c>
    </row>
    <row r="60" spans="1:16" x14ac:dyDescent="0.3">
      <c r="A60" s="5" t="s">
        <v>150</v>
      </c>
      <c r="B60" s="8"/>
      <c r="C60" s="5" t="s">
        <v>61</v>
      </c>
      <c r="D60" s="7" t="s">
        <v>65</v>
      </c>
      <c r="E60" s="136">
        <v>10039</v>
      </c>
      <c r="F60" s="136">
        <v>8454686</v>
      </c>
      <c r="G60" s="142">
        <f t="shared" si="1"/>
        <v>8464725</v>
      </c>
      <c r="H60" s="136">
        <v>0</v>
      </c>
      <c r="I60" s="136">
        <v>127981</v>
      </c>
      <c r="J60" s="142">
        <f t="shared" si="2"/>
        <v>127981</v>
      </c>
      <c r="K60" s="136">
        <v>10039</v>
      </c>
      <c r="L60" s="136">
        <v>8454686</v>
      </c>
      <c r="M60" s="142">
        <f t="shared" si="3"/>
        <v>8464725</v>
      </c>
      <c r="N60" s="136">
        <v>0</v>
      </c>
      <c r="O60" s="136">
        <v>127981</v>
      </c>
      <c r="P60" s="142">
        <f t="shared" si="4"/>
        <v>127981</v>
      </c>
    </row>
    <row r="61" spans="1:16" x14ac:dyDescent="0.3">
      <c r="A61" s="5" t="s">
        <v>151</v>
      </c>
      <c r="B61" s="8"/>
      <c r="C61" s="5" t="s">
        <v>64</v>
      </c>
      <c r="D61" s="7" t="s">
        <v>370</v>
      </c>
      <c r="E61" s="136">
        <v>-458180</v>
      </c>
      <c r="F61" s="136">
        <v>-10176087</v>
      </c>
      <c r="G61" s="142">
        <f t="shared" si="1"/>
        <v>-10634267</v>
      </c>
      <c r="H61" s="136">
        <v>-1943253</v>
      </c>
      <c r="I61" s="136">
        <v>-18257699</v>
      </c>
      <c r="J61" s="142">
        <f t="shared" si="2"/>
        <v>-20200952</v>
      </c>
      <c r="K61" s="136">
        <v>-126068</v>
      </c>
      <c r="L61" s="136">
        <v>-2650034</v>
      </c>
      <c r="M61" s="142">
        <f t="shared" si="3"/>
        <v>-2776102</v>
      </c>
      <c r="N61" s="136">
        <v>-198021</v>
      </c>
      <c r="O61" s="136">
        <v>-2631339</v>
      </c>
      <c r="P61" s="142">
        <f t="shared" si="4"/>
        <v>-2829360</v>
      </c>
    </row>
    <row r="62" spans="1:16" ht="41.4" x14ac:dyDescent="0.3">
      <c r="A62" s="5" t="s">
        <v>155</v>
      </c>
      <c r="B62" s="8" t="s">
        <v>371</v>
      </c>
      <c r="C62" s="5" t="s">
        <v>17</v>
      </c>
      <c r="D62" s="24" t="s">
        <v>372</v>
      </c>
      <c r="E62" s="143">
        <f>SUM(E63:E69)</f>
        <v>-1886079</v>
      </c>
      <c r="F62" s="143">
        <f t="shared" ref="F62:O62" si="17">SUM(F63:F69)</f>
        <v>1631008</v>
      </c>
      <c r="G62" s="142">
        <f t="shared" si="1"/>
        <v>-255071</v>
      </c>
      <c r="H62" s="143">
        <f t="shared" si="17"/>
        <v>-2208275</v>
      </c>
      <c r="I62" s="143">
        <f t="shared" si="17"/>
        <v>1383190</v>
      </c>
      <c r="J62" s="142">
        <f t="shared" si="2"/>
        <v>-825085</v>
      </c>
      <c r="K62" s="143">
        <f t="shared" si="17"/>
        <v>-816453</v>
      </c>
      <c r="L62" s="143">
        <f t="shared" si="17"/>
        <v>55752</v>
      </c>
      <c r="M62" s="142">
        <f t="shared" si="3"/>
        <v>-760701</v>
      </c>
      <c r="N62" s="143">
        <f t="shared" si="17"/>
        <v>87033</v>
      </c>
      <c r="O62" s="143">
        <f t="shared" si="17"/>
        <v>6563</v>
      </c>
      <c r="P62" s="142">
        <f t="shared" si="4"/>
        <v>93596</v>
      </c>
    </row>
    <row r="63" spans="1:16" ht="41.4" x14ac:dyDescent="0.3">
      <c r="A63" s="5" t="s">
        <v>158</v>
      </c>
      <c r="B63" s="8"/>
      <c r="C63" s="5" t="s">
        <v>112</v>
      </c>
      <c r="D63" s="7" t="s">
        <v>373</v>
      </c>
      <c r="E63" s="136">
        <v>9614579</v>
      </c>
      <c r="F63" s="136">
        <v>9986689</v>
      </c>
      <c r="G63" s="142">
        <f t="shared" si="1"/>
        <v>19601268</v>
      </c>
      <c r="H63" s="136">
        <v>1393694</v>
      </c>
      <c r="I63" s="136">
        <v>12462</v>
      </c>
      <c r="J63" s="142">
        <f t="shared" si="2"/>
        <v>1406156</v>
      </c>
      <c r="K63" s="136">
        <v>2188348</v>
      </c>
      <c r="L63" s="136">
        <v>2437040</v>
      </c>
      <c r="M63" s="142">
        <f t="shared" si="3"/>
        <v>4625388</v>
      </c>
      <c r="N63" s="136">
        <v>-431538</v>
      </c>
      <c r="O63" s="136">
        <v>-508139</v>
      </c>
      <c r="P63" s="142">
        <f t="shared" si="4"/>
        <v>-939677</v>
      </c>
    </row>
    <row r="64" spans="1:16" ht="41.4" x14ac:dyDescent="0.3">
      <c r="A64" s="5" t="s">
        <v>162</v>
      </c>
      <c r="B64" s="25"/>
      <c r="C64" s="5" t="s">
        <v>114</v>
      </c>
      <c r="D64" s="7" t="s">
        <v>374</v>
      </c>
      <c r="E64" s="136">
        <v>3474</v>
      </c>
      <c r="F64" s="136">
        <v>34416</v>
      </c>
      <c r="G64" s="142">
        <f t="shared" si="1"/>
        <v>37890</v>
      </c>
      <c r="H64" s="136">
        <v>322</v>
      </c>
      <c r="I64" s="136">
        <v>-26676</v>
      </c>
      <c r="J64" s="142">
        <f t="shared" si="2"/>
        <v>-26354</v>
      </c>
      <c r="K64" s="136">
        <v>-2506</v>
      </c>
      <c r="L64" s="136">
        <v>10880</v>
      </c>
      <c r="M64" s="142">
        <f t="shared" si="3"/>
        <v>8374</v>
      </c>
      <c r="N64" s="136">
        <v>59343</v>
      </c>
      <c r="O64" s="136">
        <v>5657</v>
      </c>
      <c r="P64" s="142">
        <f t="shared" si="4"/>
        <v>65000</v>
      </c>
    </row>
    <row r="65" spans="1:16" ht="27.6" x14ac:dyDescent="0.3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2">
        <f t="shared" si="1"/>
        <v>0</v>
      </c>
      <c r="H65" s="136">
        <v>875</v>
      </c>
      <c r="I65" s="136">
        <v>44482</v>
      </c>
      <c r="J65" s="142">
        <f t="shared" si="2"/>
        <v>45357</v>
      </c>
      <c r="K65" s="136">
        <v>0</v>
      </c>
      <c r="L65" s="136">
        <v>0</v>
      </c>
      <c r="M65" s="142">
        <f t="shared" si="3"/>
        <v>0</v>
      </c>
      <c r="N65" s="136">
        <v>1603</v>
      </c>
      <c r="O65" s="136">
        <v>76410</v>
      </c>
      <c r="P65" s="142">
        <f t="shared" si="4"/>
        <v>78013</v>
      </c>
    </row>
    <row r="66" spans="1:16" ht="41.4" x14ac:dyDescent="0.3">
      <c r="A66" s="5" t="s">
        <v>167</v>
      </c>
      <c r="B66" s="25"/>
      <c r="C66" s="5" t="s">
        <v>78</v>
      </c>
      <c r="D66" s="7" t="s">
        <v>376</v>
      </c>
      <c r="E66" s="136">
        <v>-12007207</v>
      </c>
      <c r="F66" s="136">
        <v>-8700297</v>
      </c>
      <c r="G66" s="142">
        <f t="shared" si="1"/>
        <v>-20707504</v>
      </c>
      <c r="H66" s="136">
        <v>-3929870</v>
      </c>
      <c r="I66" s="136">
        <v>1456627</v>
      </c>
      <c r="J66" s="142">
        <f t="shared" si="2"/>
        <v>-2473243</v>
      </c>
      <c r="K66" s="136">
        <v>-3148267</v>
      </c>
      <c r="L66" s="136">
        <v>-2563995</v>
      </c>
      <c r="M66" s="142">
        <f t="shared" si="3"/>
        <v>-5712262</v>
      </c>
      <c r="N66" s="136">
        <v>387859</v>
      </c>
      <c r="O66" s="136">
        <v>797478</v>
      </c>
      <c r="P66" s="142">
        <f t="shared" si="4"/>
        <v>1185337</v>
      </c>
    </row>
    <row r="67" spans="1:16" ht="55.2" x14ac:dyDescent="0.3">
      <c r="A67" s="5" t="s">
        <v>169</v>
      </c>
      <c r="B67" s="25"/>
      <c r="C67" s="5" t="s">
        <v>377</v>
      </c>
      <c r="D67" s="7" t="s">
        <v>378</v>
      </c>
      <c r="E67" s="136">
        <v>0</v>
      </c>
      <c r="F67" s="136">
        <v>695517</v>
      </c>
      <c r="G67" s="142">
        <f t="shared" si="1"/>
        <v>695517</v>
      </c>
      <c r="H67" s="136">
        <v>0</v>
      </c>
      <c r="I67" s="136">
        <v>170979</v>
      </c>
      <c r="J67" s="142">
        <f t="shared" si="2"/>
        <v>170979</v>
      </c>
      <c r="K67" s="136">
        <v>0</v>
      </c>
      <c r="L67" s="136">
        <v>392587</v>
      </c>
      <c r="M67" s="142">
        <f t="shared" si="3"/>
        <v>392587</v>
      </c>
      <c r="N67" s="136">
        <v>0</v>
      </c>
      <c r="O67" s="136">
        <v>-293797</v>
      </c>
      <c r="P67" s="142">
        <f t="shared" si="4"/>
        <v>-293797</v>
      </c>
    </row>
    <row r="68" spans="1:16" x14ac:dyDescent="0.3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2">
        <f t="shared" si="1"/>
        <v>0</v>
      </c>
      <c r="H68" s="136">
        <v>0</v>
      </c>
      <c r="I68" s="136">
        <v>0</v>
      </c>
      <c r="J68" s="142">
        <f t="shared" si="2"/>
        <v>0</v>
      </c>
      <c r="K68" s="136">
        <v>0</v>
      </c>
      <c r="L68" s="136">
        <v>0</v>
      </c>
      <c r="M68" s="142">
        <f t="shared" si="3"/>
        <v>0</v>
      </c>
      <c r="N68" s="136">
        <v>0</v>
      </c>
      <c r="O68" s="136">
        <v>0</v>
      </c>
      <c r="P68" s="142">
        <f t="shared" si="4"/>
        <v>0</v>
      </c>
    </row>
    <row r="69" spans="1:16" x14ac:dyDescent="0.3">
      <c r="A69" s="5" t="s">
        <v>174</v>
      </c>
      <c r="B69" s="25"/>
      <c r="C69" s="5" t="s">
        <v>380</v>
      </c>
      <c r="D69" s="7" t="s">
        <v>370</v>
      </c>
      <c r="E69" s="136">
        <v>503075</v>
      </c>
      <c r="F69" s="136">
        <v>-385317</v>
      </c>
      <c r="G69" s="142">
        <f t="shared" si="1"/>
        <v>117758</v>
      </c>
      <c r="H69" s="136">
        <v>326704</v>
      </c>
      <c r="I69" s="136">
        <v>-274684</v>
      </c>
      <c r="J69" s="142">
        <f t="shared" si="2"/>
        <v>52020</v>
      </c>
      <c r="K69" s="136">
        <v>145972</v>
      </c>
      <c r="L69" s="136">
        <v>-220760</v>
      </c>
      <c r="M69" s="142">
        <f t="shared" si="3"/>
        <v>-74788</v>
      </c>
      <c r="N69" s="136">
        <v>69766</v>
      </c>
      <c r="O69" s="136">
        <v>-71046</v>
      </c>
      <c r="P69" s="142">
        <f t="shared" si="4"/>
        <v>-1280</v>
      </c>
    </row>
    <row r="70" spans="1:16" ht="27.6" x14ac:dyDescent="0.3">
      <c r="A70" s="1" t="s">
        <v>176</v>
      </c>
      <c r="B70" s="8" t="s">
        <v>381</v>
      </c>
      <c r="C70" s="1" t="s">
        <v>249</v>
      </c>
      <c r="D70" s="4" t="s">
        <v>382</v>
      </c>
      <c r="E70" s="142">
        <f>E53+E56</f>
        <v>13229653</v>
      </c>
      <c r="F70" s="142">
        <f t="shared" ref="F70:O70" si="18">F53+F56</f>
        <v>96236725</v>
      </c>
      <c r="G70" s="142">
        <f t="shared" si="1"/>
        <v>109466378</v>
      </c>
      <c r="H70" s="142">
        <f t="shared" si="18"/>
        <v>15575508</v>
      </c>
      <c r="I70" s="142">
        <f t="shared" si="18"/>
        <v>141449796</v>
      </c>
      <c r="J70" s="142">
        <f t="shared" si="2"/>
        <v>157025304</v>
      </c>
      <c r="K70" s="142">
        <f t="shared" si="18"/>
        <v>1499112</v>
      </c>
      <c r="L70" s="142">
        <f t="shared" si="18"/>
        <v>25359466</v>
      </c>
      <c r="M70" s="142">
        <f t="shared" si="3"/>
        <v>26858578</v>
      </c>
      <c r="N70" s="142">
        <f t="shared" si="18"/>
        <v>3509086</v>
      </c>
      <c r="O70" s="142">
        <f t="shared" si="18"/>
        <v>17415006</v>
      </c>
      <c r="P70" s="142">
        <f t="shared" si="4"/>
        <v>20924092</v>
      </c>
    </row>
    <row r="71" spans="1:16" ht="27.6" x14ac:dyDescent="0.3">
      <c r="A71" s="5" t="s">
        <v>178</v>
      </c>
      <c r="B71" s="8"/>
      <c r="C71" s="5" t="s">
        <v>14</v>
      </c>
      <c r="D71" s="7" t="s">
        <v>362</v>
      </c>
      <c r="E71" s="136">
        <v>13223056</v>
      </c>
      <c r="F71" s="136">
        <v>96190110</v>
      </c>
      <c r="G71" s="142">
        <f t="shared" si="1"/>
        <v>109413166</v>
      </c>
      <c r="H71" s="136">
        <v>15565786</v>
      </c>
      <c r="I71" s="136">
        <v>141381304</v>
      </c>
      <c r="J71" s="142">
        <f t="shared" si="2"/>
        <v>156947090</v>
      </c>
      <c r="K71" s="136">
        <v>1496913</v>
      </c>
      <c r="L71" s="136">
        <v>25344033</v>
      </c>
      <c r="M71" s="142">
        <f t="shared" si="3"/>
        <v>26840946</v>
      </c>
      <c r="N71" s="136">
        <v>3504809</v>
      </c>
      <c r="O71" s="136">
        <v>17406752</v>
      </c>
      <c r="P71" s="142">
        <f t="shared" si="4"/>
        <v>20911561</v>
      </c>
    </row>
    <row r="72" spans="1:16" ht="41.4" x14ac:dyDescent="0.3">
      <c r="A72" s="5" t="s">
        <v>181</v>
      </c>
      <c r="B72" s="8"/>
      <c r="C72" s="5" t="s">
        <v>17</v>
      </c>
      <c r="D72" s="7" t="s">
        <v>363</v>
      </c>
      <c r="E72" s="136">
        <v>6597</v>
      </c>
      <c r="F72" s="136">
        <v>46615</v>
      </c>
      <c r="G72" s="142">
        <f t="shared" ref="G72:G73" si="19">E72+F72</f>
        <v>53212</v>
      </c>
      <c r="H72" s="136">
        <v>9722</v>
      </c>
      <c r="I72" s="136">
        <v>68492</v>
      </c>
      <c r="J72" s="142">
        <f t="shared" ref="J72:J73" si="20">H72+I72</f>
        <v>78214</v>
      </c>
      <c r="K72" s="136">
        <v>2199</v>
      </c>
      <c r="L72" s="136">
        <v>15433</v>
      </c>
      <c r="M72" s="142">
        <f t="shared" ref="M72:M73" si="21">K72+L72</f>
        <v>17632</v>
      </c>
      <c r="N72" s="136">
        <v>4277</v>
      </c>
      <c r="O72" s="136">
        <v>8254</v>
      </c>
      <c r="P72" s="142">
        <f t="shared" ref="P72:P73" si="22">N72+O72</f>
        <v>12531</v>
      </c>
    </row>
    <row r="73" spans="1:16" ht="27.6" x14ac:dyDescent="0.3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2">
        <f t="shared" si="19"/>
        <v>0</v>
      </c>
      <c r="H73" s="137">
        <v>0</v>
      </c>
      <c r="I73" s="137">
        <v>0</v>
      </c>
      <c r="J73" s="142">
        <f t="shared" si="20"/>
        <v>0</v>
      </c>
      <c r="K73" s="137">
        <v>0</v>
      </c>
      <c r="L73" s="137">
        <v>0</v>
      </c>
      <c r="M73" s="142">
        <f t="shared" si="21"/>
        <v>0</v>
      </c>
      <c r="N73" s="137">
        <v>0</v>
      </c>
      <c r="O73" s="137">
        <v>0</v>
      </c>
      <c r="P73" s="142">
        <f t="shared" si="22"/>
        <v>0</v>
      </c>
    </row>
    <row r="74" spans="1:16" x14ac:dyDescent="0.3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="70" zoomScaleNormal="70" workbookViewId="0">
      <selection activeCell="F11" sqref="F11"/>
    </sheetView>
  </sheetViews>
  <sheetFormatPr defaultRowHeight="14.4" x14ac:dyDescent="0.3"/>
  <cols>
    <col min="1" max="1" width="6.33203125" bestFit="1" customWidth="1"/>
    <col min="2" max="2" width="8.6640625" bestFit="1" customWidth="1"/>
    <col min="3" max="3" width="6.33203125" bestFit="1" customWidth="1"/>
    <col min="4" max="4" width="41.5546875" bestFit="1" customWidth="1"/>
    <col min="5" max="6" width="26.6640625" customWidth="1"/>
  </cols>
  <sheetData>
    <row r="1" spans="1:12" ht="15.6" x14ac:dyDescent="0.3">
      <c r="A1" s="258" t="s">
        <v>535</v>
      </c>
      <c r="B1" s="258"/>
      <c r="C1" s="258"/>
      <c r="D1" s="258"/>
      <c r="E1" s="258"/>
      <c r="F1" s="258"/>
    </row>
    <row r="2" spans="1:12" ht="15.6" x14ac:dyDescent="0.3">
      <c r="A2" s="280" t="s">
        <v>704</v>
      </c>
      <c r="B2" s="280"/>
      <c r="C2" s="280"/>
      <c r="D2" s="280"/>
      <c r="E2" s="280"/>
      <c r="F2" s="280"/>
      <c r="G2" s="21"/>
      <c r="H2" s="21"/>
    </row>
    <row r="3" spans="1:12" ht="15.6" x14ac:dyDescent="0.3">
      <c r="A3" s="281" t="s">
        <v>299</v>
      </c>
      <c r="B3" s="281"/>
      <c r="C3" s="281"/>
      <c r="D3" s="281"/>
      <c r="E3" s="281"/>
      <c r="F3" s="281"/>
      <c r="G3" s="258"/>
      <c r="H3" s="258"/>
      <c r="I3" s="258"/>
      <c r="J3" s="258"/>
      <c r="K3" s="258"/>
      <c r="L3" s="258"/>
    </row>
    <row r="4" spans="1:12" ht="26.4" x14ac:dyDescent="0.3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20.399999999999999" x14ac:dyDescent="0.3">
      <c r="A5" s="61" t="s">
        <v>9</v>
      </c>
      <c r="B5" s="62" t="s">
        <v>436</v>
      </c>
      <c r="C5" s="63" t="s">
        <v>11</v>
      </c>
      <c r="D5" s="64" t="s">
        <v>437</v>
      </c>
      <c r="E5" s="144">
        <f>E6+E22+E39+E40+E41</f>
        <v>77651620</v>
      </c>
      <c r="F5" s="144">
        <f>F6+F22+F39+F40+F41</f>
        <v>122192803</v>
      </c>
    </row>
    <row r="6" spans="1:12" ht="27.6" x14ac:dyDescent="0.3">
      <c r="A6" s="61" t="s">
        <v>13</v>
      </c>
      <c r="B6" s="65" t="s">
        <v>438</v>
      </c>
      <c r="C6" s="63">
        <v>1</v>
      </c>
      <c r="D6" s="42" t="s">
        <v>439</v>
      </c>
      <c r="E6" s="144">
        <f>E7+E8</f>
        <v>49427215</v>
      </c>
      <c r="F6" s="144">
        <f>F7+F8</f>
        <v>42388323</v>
      </c>
    </row>
    <row r="7" spans="1:12" x14ac:dyDescent="0.3">
      <c r="A7" s="66" t="s">
        <v>16</v>
      </c>
      <c r="B7" s="65"/>
      <c r="C7" s="67" t="s">
        <v>55</v>
      </c>
      <c r="D7" s="68" t="s">
        <v>440</v>
      </c>
      <c r="E7" s="69">
        <v>65456818</v>
      </c>
      <c r="F7" s="69">
        <v>61088284</v>
      </c>
    </row>
    <row r="8" spans="1:12" ht="20.399999999999999" x14ac:dyDescent="0.3">
      <c r="A8" s="66" t="s">
        <v>19</v>
      </c>
      <c r="B8" s="62" t="s">
        <v>441</v>
      </c>
      <c r="C8" s="67" t="s">
        <v>58</v>
      </c>
      <c r="D8" s="70" t="s">
        <v>442</v>
      </c>
      <c r="E8" s="145">
        <f>SUM(E9:E21)</f>
        <v>-16029603</v>
      </c>
      <c r="F8" s="145">
        <f>SUM(F9:F21)</f>
        <v>-18699961</v>
      </c>
    </row>
    <row r="9" spans="1:12" x14ac:dyDescent="0.3">
      <c r="A9" s="66" t="s">
        <v>23</v>
      </c>
      <c r="B9" s="65"/>
      <c r="C9" s="71" t="s">
        <v>443</v>
      </c>
      <c r="D9" s="72" t="s">
        <v>444</v>
      </c>
      <c r="E9" s="69">
        <v>11934364</v>
      </c>
      <c r="F9" s="69">
        <v>11372873</v>
      </c>
    </row>
    <row r="10" spans="1:12" x14ac:dyDescent="0.3">
      <c r="A10" s="66" t="s">
        <v>25</v>
      </c>
      <c r="B10" s="65"/>
      <c r="C10" s="71" t="s">
        <v>445</v>
      </c>
      <c r="D10" s="72" t="s">
        <v>446</v>
      </c>
      <c r="E10" s="69">
        <v>4503911</v>
      </c>
      <c r="F10" s="69">
        <v>4666831</v>
      </c>
    </row>
    <row r="11" spans="1:12" x14ac:dyDescent="0.3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466973</v>
      </c>
    </row>
    <row r="12" spans="1:12" x14ac:dyDescent="0.3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7.6" x14ac:dyDescent="0.3">
      <c r="A13" s="66" t="s">
        <v>34</v>
      </c>
      <c r="B13" s="65"/>
      <c r="C13" s="73" t="s">
        <v>451</v>
      </c>
      <c r="D13" s="74" t="s">
        <v>452</v>
      </c>
      <c r="E13" s="69">
        <v>-1941365</v>
      </c>
      <c r="F13" s="69">
        <v>-5385542</v>
      </c>
    </row>
    <row r="14" spans="1:12" x14ac:dyDescent="0.3">
      <c r="A14" s="66" t="s">
        <v>37</v>
      </c>
      <c r="B14" s="65"/>
      <c r="C14" s="73" t="s">
        <v>453</v>
      </c>
      <c r="D14" s="72" t="s">
        <v>454</v>
      </c>
      <c r="E14" s="69">
        <v>2010171</v>
      </c>
      <c r="F14" s="69">
        <v>1958075</v>
      </c>
    </row>
    <row r="15" spans="1:12" x14ac:dyDescent="0.3">
      <c r="A15" s="66" t="s">
        <v>41</v>
      </c>
      <c r="B15" s="65"/>
      <c r="C15" s="73" t="s">
        <v>455</v>
      </c>
      <c r="D15" s="72" t="s">
        <v>456</v>
      </c>
      <c r="E15" s="69">
        <v>-31688927</v>
      </c>
      <c r="F15" s="69">
        <v>-30373514</v>
      </c>
    </row>
    <row r="16" spans="1:12" x14ac:dyDescent="0.3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3">
      <c r="A17" s="66" t="s">
        <v>45</v>
      </c>
      <c r="B17" s="65"/>
      <c r="C17" s="73" t="s">
        <v>459</v>
      </c>
      <c r="D17" s="75" t="s">
        <v>460</v>
      </c>
      <c r="E17" s="69">
        <v>-1480470</v>
      </c>
      <c r="F17" s="69">
        <v>-1430408</v>
      </c>
    </row>
    <row r="18" spans="1:6" ht="27.6" x14ac:dyDescent="0.3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3">
      <c r="A19" s="66" t="s">
        <v>51</v>
      </c>
      <c r="B19" s="65"/>
      <c r="C19" s="73" t="s">
        <v>463</v>
      </c>
      <c r="D19" s="75" t="s">
        <v>464</v>
      </c>
      <c r="E19" s="69">
        <v>12176375</v>
      </c>
      <c r="F19" s="69">
        <v>8535718</v>
      </c>
    </row>
    <row r="20" spans="1:6" ht="27.6" x14ac:dyDescent="0.3">
      <c r="A20" s="66" t="s">
        <v>54</v>
      </c>
      <c r="B20" s="65"/>
      <c r="C20" s="73" t="s">
        <v>465</v>
      </c>
      <c r="D20" s="75" t="s">
        <v>466</v>
      </c>
      <c r="E20" s="69">
        <v>-225108</v>
      </c>
      <c r="F20" s="69">
        <v>62961</v>
      </c>
    </row>
    <row r="21" spans="1:6" x14ac:dyDescent="0.3">
      <c r="A21" s="66" t="s">
        <v>57</v>
      </c>
      <c r="B21" s="65"/>
      <c r="C21" s="73" t="s">
        <v>467</v>
      </c>
      <c r="D21" s="74" t="s">
        <v>468</v>
      </c>
      <c r="E21" s="69">
        <v>-11318554</v>
      </c>
      <c r="F21" s="69">
        <v>-8573928</v>
      </c>
    </row>
    <row r="22" spans="1:6" ht="20.399999999999999" x14ac:dyDescent="0.3">
      <c r="A22" s="61" t="s">
        <v>60</v>
      </c>
      <c r="B22" s="62" t="s">
        <v>469</v>
      </c>
      <c r="C22" s="63">
        <v>2</v>
      </c>
      <c r="D22" s="32" t="s">
        <v>470</v>
      </c>
      <c r="E22" s="144">
        <f>SUM(E23:E38)</f>
        <v>-6901122</v>
      </c>
      <c r="F22" s="144">
        <f>SUM(F23:F38)</f>
        <v>64364382</v>
      </c>
    </row>
    <row r="23" spans="1:6" ht="27.6" x14ac:dyDescent="0.3">
      <c r="A23" s="66" t="s">
        <v>63</v>
      </c>
      <c r="B23" s="65"/>
      <c r="C23" s="67" t="s">
        <v>70</v>
      </c>
      <c r="D23" s="76" t="s">
        <v>471</v>
      </c>
      <c r="E23" s="69">
        <v>-3363160</v>
      </c>
      <c r="F23" s="69">
        <v>35824743</v>
      </c>
    </row>
    <row r="24" spans="1:6" ht="27.6" x14ac:dyDescent="0.3">
      <c r="A24" s="66" t="s">
        <v>66</v>
      </c>
      <c r="B24" s="65"/>
      <c r="C24" s="67" t="s">
        <v>73</v>
      </c>
      <c r="D24" s="76" t="s">
        <v>472</v>
      </c>
      <c r="E24" s="69">
        <v>-33541348</v>
      </c>
      <c r="F24" s="69">
        <v>45189142</v>
      </c>
    </row>
    <row r="25" spans="1:6" ht="27.6" x14ac:dyDescent="0.3">
      <c r="A25" s="66" t="s">
        <v>69</v>
      </c>
      <c r="B25" s="65"/>
      <c r="C25" s="67" t="s">
        <v>473</v>
      </c>
      <c r="D25" s="76" t="s">
        <v>474</v>
      </c>
      <c r="E25" s="69">
        <v>13399071</v>
      </c>
      <c r="F25" s="69">
        <v>-2421848</v>
      </c>
    </row>
    <row r="26" spans="1:6" ht="27.6" x14ac:dyDescent="0.3">
      <c r="A26" s="66" t="s">
        <v>72</v>
      </c>
      <c r="B26" s="65"/>
      <c r="C26" s="67" t="s">
        <v>475</v>
      </c>
      <c r="D26" s="74" t="s">
        <v>476</v>
      </c>
      <c r="E26" s="69">
        <v>44271537</v>
      </c>
      <c r="F26" s="69">
        <v>-21220862</v>
      </c>
    </row>
    <row r="27" spans="1:6" ht="27.6" x14ac:dyDescent="0.3">
      <c r="A27" s="66" t="s">
        <v>74</v>
      </c>
      <c r="B27" s="65"/>
      <c r="C27" s="67" t="s">
        <v>477</v>
      </c>
      <c r="D27" s="74" t="s">
        <v>478</v>
      </c>
      <c r="E27" s="69">
        <v>-16238532</v>
      </c>
      <c r="F27" s="69">
        <v>-1394005</v>
      </c>
    </row>
    <row r="28" spans="1:6" x14ac:dyDescent="0.3">
      <c r="A28" s="66" t="s">
        <v>77</v>
      </c>
      <c r="B28" s="65"/>
      <c r="C28" s="67" t="s">
        <v>479</v>
      </c>
      <c r="D28" s="76" t="s">
        <v>480</v>
      </c>
      <c r="E28" s="40">
        <v>2056691</v>
      </c>
      <c r="F28" s="40">
        <v>-2986520</v>
      </c>
    </row>
    <row r="29" spans="1:6" x14ac:dyDescent="0.3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3">
      <c r="A30" s="66" t="s">
        <v>82</v>
      </c>
      <c r="B30" s="65"/>
      <c r="C30" s="67" t="s">
        <v>483</v>
      </c>
      <c r="D30" s="76" t="s">
        <v>484</v>
      </c>
      <c r="E30" s="69">
        <v>-17976148</v>
      </c>
      <c r="F30" s="69">
        <v>-7565731</v>
      </c>
    </row>
    <row r="31" spans="1:6" x14ac:dyDescent="0.3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3">
      <c r="A32" s="66" t="s">
        <v>86</v>
      </c>
      <c r="B32" s="65"/>
      <c r="C32" s="67" t="s">
        <v>487</v>
      </c>
      <c r="D32" s="76" t="s">
        <v>488</v>
      </c>
      <c r="E32" s="69">
        <v>-1136959</v>
      </c>
      <c r="F32" s="69">
        <v>4979935</v>
      </c>
    </row>
    <row r="33" spans="1:6" x14ac:dyDescent="0.3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3">
      <c r="A34" s="66" t="s">
        <v>91</v>
      </c>
      <c r="B34" s="65"/>
      <c r="C34" s="67" t="s">
        <v>491</v>
      </c>
      <c r="D34" s="74" t="s">
        <v>492</v>
      </c>
      <c r="E34" s="69">
        <v>616714</v>
      </c>
      <c r="F34" s="69">
        <v>-621612</v>
      </c>
    </row>
    <row r="35" spans="1:6" x14ac:dyDescent="0.3">
      <c r="A35" s="66" t="s">
        <v>93</v>
      </c>
      <c r="B35" s="65"/>
      <c r="C35" s="67" t="s">
        <v>493</v>
      </c>
      <c r="D35" s="76" t="s">
        <v>494</v>
      </c>
      <c r="E35" s="69">
        <v>-2882359</v>
      </c>
      <c r="F35" s="69">
        <v>2533174</v>
      </c>
    </row>
    <row r="36" spans="1:6" x14ac:dyDescent="0.3">
      <c r="A36" s="66" t="s">
        <v>97</v>
      </c>
      <c r="B36" s="65"/>
      <c r="C36" s="67" t="s">
        <v>495</v>
      </c>
      <c r="D36" s="77" t="s">
        <v>496</v>
      </c>
      <c r="E36" s="69">
        <v>-1897984</v>
      </c>
      <c r="F36" s="69">
        <v>102448</v>
      </c>
    </row>
    <row r="37" spans="1:6" x14ac:dyDescent="0.3">
      <c r="A37" s="66" t="s">
        <v>100</v>
      </c>
      <c r="B37" s="65"/>
      <c r="C37" s="67" t="s">
        <v>497</v>
      </c>
      <c r="D37" s="77" t="s">
        <v>498</v>
      </c>
      <c r="E37" s="69">
        <v>8851528</v>
      </c>
      <c r="F37" s="69">
        <v>3631608</v>
      </c>
    </row>
    <row r="38" spans="1:6" ht="27.6" x14ac:dyDescent="0.3">
      <c r="A38" s="66" t="s">
        <v>103</v>
      </c>
      <c r="B38" s="65"/>
      <c r="C38" s="67" t="s">
        <v>499</v>
      </c>
      <c r="D38" s="77" t="s">
        <v>500</v>
      </c>
      <c r="E38" s="69">
        <v>939827</v>
      </c>
      <c r="F38" s="69">
        <v>8313910</v>
      </c>
    </row>
    <row r="39" spans="1:6" x14ac:dyDescent="0.3">
      <c r="A39" s="61" t="s">
        <v>106</v>
      </c>
      <c r="B39" s="65"/>
      <c r="C39" s="78">
        <v>3</v>
      </c>
      <c r="D39" s="79" t="s">
        <v>501</v>
      </c>
      <c r="E39" s="80">
        <v>-5730834</v>
      </c>
      <c r="F39" s="80">
        <v>-21833163</v>
      </c>
    </row>
    <row r="40" spans="1:6" x14ac:dyDescent="0.3">
      <c r="A40" s="61" t="s">
        <v>108</v>
      </c>
      <c r="B40" s="65"/>
      <c r="C40" s="78">
        <v>4</v>
      </c>
      <c r="D40" s="79" t="s">
        <v>502</v>
      </c>
      <c r="E40" s="80">
        <v>28597549</v>
      </c>
      <c r="F40" s="80">
        <v>27437761</v>
      </c>
    </row>
    <row r="41" spans="1:6" x14ac:dyDescent="0.3">
      <c r="A41" s="61" t="s">
        <v>111</v>
      </c>
      <c r="B41" s="65"/>
      <c r="C41" s="78">
        <v>5</v>
      </c>
      <c r="D41" s="79" t="s">
        <v>503</v>
      </c>
      <c r="E41" s="80">
        <v>12258812</v>
      </c>
      <c r="F41" s="80">
        <v>9835500</v>
      </c>
    </row>
    <row r="42" spans="1:6" ht="20.399999999999999" x14ac:dyDescent="0.3">
      <c r="A42" s="61" t="s">
        <v>113</v>
      </c>
      <c r="B42" s="62" t="s">
        <v>504</v>
      </c>
      <c r="C42" s="63" t="s">
        <v>21</v>
      </c>
      <c r="D42" s="64" t="s">
        <v>505</v>
      </c>
      <c r="E42" s="146">
        <f>SUM(E43:E49)</f>
        <v>-19835327</v>
      </c>
      <c r="F42" s="146">
        <f>SUM(F43:F49)</f>
        <v>-16073436</v>
      </c>
    </row>
    <row r="43" spans="1:6" x14ac:dyDescent="0.3">
      <c r="A43" s="66" t="s">
        <v>115</v>
      </c>
      <c r="B43" s="65"/>
      <c r="C43" s="81">
        <v>1</v>
      </c>
      <c r="D43" s="76" t="s">
        <v>506</v>
      </c>
      <c r="E43" s="69">
        <v>706018</v>
      </c>
      <c r="F43" s="69">
        <v>335637</v>
      </c>
    </row>
    <row r="44" spans="1:6" x14ac:dyDescent="0.3">
      <c r="A44" s="66" t="s">
        <v>116</v>
      </c>
      <c r="B44" s="65"/>
      <c r="C44" s="81">
        <v>2</v>
      </c>
      <c r="D44" s="76" t="s">
        <v>507</v>
      </c>
      <c r="E44" s="69">
        <v>-13151075</v>
      </c>
      <c r="F44" s="69">
        <v>-9649188</v>
      </c>
    </row>
    <row r="45" spans="1:6" x14ac:dyDescent="0.3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40578</v>
      </c>
    </row>
    <row r="46" spans="1:6" x14ac:dyDescent="0.3">
      <c r="A46" s="66" t="s">
        <v>121</v>
      </c>
      <c r="B46" s="65"/>
      <c r="C46" s="81">
        <v>4</v>
      </c>
      <c r="D46" s="76" t="s">
        <v>509</v>
      </c>
      <c r="E46" s="69">
        <v>-6935634</v>
      </c>
      <c r="F46" s="69">
        <v>-4856178</v>
      </c>
    </row>
    <row r="47" spans="1:6" ht="27.6" x14ac:dyDescent="0.3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7.6" x14ac:dyDescent="0.3">
      <c r="A48" s="66" t="s">
        <v>124</v>
      </c>
      <c r="B48" s="65"/>
      <c r="C48" s="81">
        <v>6</v>
      </c>
      <c r="D48" s="76" t="s">
        <v>511</v>
      </c>
      <c r="E48" s="69">
        <v>-454636</v>
      </c>
      <c r="F48" s="69">
        <v>-1944285</v>
      </c>
    </row>
    <row r="49" spans="1:6" x14ac:dyDescent="0.3">
      <c r="A49" s="66" t="s">
        <v>127</v>
      </c>
      <c r="B49" s="65"/>
      <c r="C49" s="81">
        <v>7</v>
      </c>
      <c r="D49" s="68" t="s">
        <v>512</v>
      </c>
      <c r="E49" s="69">
        <v>0</v>
      </c>
      <c r="F49" s="69">
        <v>0</v>
      </c>
    </row>
    <row r="50" spans="1:6" ht="20.399999999999999" x14ac:dyDescent="0.3">
      <c r="A50" s="61" t="s">
        <v>131</v>
      </c>
      <c r="B50" s="62" t="s">
        <v>513</v>
      </c>
      <c r="C50" s="63" t="s">
        <v>32</v>
      </c>
      <c r="D50" s="64" t="s">
        <v>514</v>
      </c>
      <c r="E50" s="144">
        <f>SUM(E51:E61)</f>
        <v>-50213443</v>
      </c>
      <c r="F50" s="144">
        <f>SUM(F51:F61)</f>
        <v>-120691319</v>
      </c>
    </row>
    <row r="51" spans="1:6" x14ac:dyDescent="0.3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7.6" x14ac:dyDescent="0.3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7.6" x14ac:dyDescent="0.3">
      <c r="A53" s="66" t="s">
        <v>138</v>
      </c>
      <c r="B53" s="65"/>
      <c r="C53" s="81">
        <v>3</v>
      </c>
      <c r="D53" s="68" t="s">
        <v>517</v>
      </c>
      <c r="E53" s="69">
        <v>490840</v>
      </c>
      <c r="F53" s="69">
        <v>0</v>
      </c>
    </row>
    <row r="54" spans="1:6" x14ac:dyDescent="0.3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3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7.6" x14ac:dyDescent="0.3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7.6" x14ac:dyDescent="0.3">
      <c r="A57" s="66" t="s">
        <v>148</v>
      </c>
      <c r="B57" s="65"/>
      <c r="C57" s="81">
        <v>7</v>
      </c>
      <c r="D57" s="68" t="s">
        <v>521</v>
      </c>
      <c r="E57" s="69">
        <v>-340614</v>
      </c>
      <c r="F57" s="69">
        <v>-479945</v>
      </c>
    </row>
    <row r="58" spans="1:6" x14ac:dyDescent="0.3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3">
      <c r="A59" s="66" t="s">
        <v>151</v>
      </c>
      <c r="B59" s="65"/>
      <c r="C59" s="81">
        <v>9</v>
      </c>
      <c r="D59" s="68" t="s">
        <v>523</v>
      </c>
      <c r="E59" s="69">
        <v>-57100</v>
      </c>
      <c r="F59" s="69">
        <v>-54377</v>
      </c>
    </row>
    <row r="60" spans="1:6" x14ac:dyDescent="0.3">
      <c r="A60" s="66" t="s">
        <v>155</v>
      </c>
      <c r="B60" s="65"/>
      <c r="C60" s="81">
        <v>10</v>
      </c>
      <c r="D60" s="68" t="s">
        <v>524</v>
      </c>
      <c r="E60" s="69">
        <v>-45822751</v>
      </c>
      <c r="F60" s="69">
        <v>-115032126</v>
      </c>
    </row>
    <row r="61" spans="1:6" x14ac:dyDescent="0.3">
      <c r="A61" s="66" t="s">
        <v>158</v>
      </c>
      <c r="B61" s="65"/>
      <c r="C61" s="81">
        <v>11</v>
      </c>
      <c r="D61" s="68" t="s">
        <v>525</v>
      </c>
      <c r="E61" s="69">
        <v>-4483818</v>
      </c>
      <c r="F61" s="69">
        <v>-5124871</v>
      </c>
    </row>
    <row r="62" spans="1:6" x14ac:dyDescent="0.3">
      <c r="A62" s="61" t="s">
        <v>162</v>
      </c>
      <c r="B62" s="62" t="s">
        <v>526</v>
      </c>
      <c r="C62" s="63" t="s">
        <v>95</v>
      </c>
      <c r="D62" s="64" t="s">
        <v>527</v>
      </c>
      <c r="E62" s="144">
        <f>E5+E42+E50</f>
        <v>7602850</v>
      </c>
      <c r="F62" s="144">
        <f>F5+F42+F50</f>
        <v>-14571952</v>
      </c>
    </row>
    <row r="63" spans="1:6" ht="27.6" x14ac:dyDescent="0.3">
      <c r="A63" s="61" t="s">
        <v>165</v>
      </c>
      <c r="B63" s="65"/>
      <c r="C63" s="63" t="s">
        <v>125</v>
      </c>
      <c r="D63" s="64" t="s">
        <v>528</v>
      </c>
      <c r="E63" s="80">
        <v>-32131</v>
      </c>
      <c r="F63" s="80">
        <v>151984</v>
      </c>
    </row>
    <row r="64" spans="1:6" ht="27.6" x14ac:dyDescent="0.3">
      <c r="A64" s="61" t="s">
        <v>167</v>
      </c>
      <c r="B64" s="62" t="s">
        <v>529</v>
      </c>
      <c r="C64" s="63" t="s">
        <v>129</v>
      </c>
      <c r="D64" s="64" t="s">
        <v>530</v>
      </c>
      <c r="E64" s="144">
        <f>E62+E63</f>
        <v>7570719</v>
      </c>
      <c r="F64" s="144">
        <f>F62+F63</f>
        <v>-14419968</v>
      </c>
    </row>
    <row r="65" spans="1:6" x14ac:dyDescent="0.3">
      <c r="A65" s="66" t="s">
        <v>169</v>
      </c>
      <c r="B65" s="65"/>
      <c r="C65" s="81">
        <v>1</v>
      </c>
      <c r="D65" s="68" t="s">
        <v>531</v>
      </c>
      <c r="E65" s="69">
        <v>8776856</v>
      </c>
      <c r="F65" s="69">
        <v>23196824</v>
      </c>
    </row>
    <row r="66" spans="1:6" x14ac:dyDescent="0.3">
      <c r="A66" s="61" t="s">
        <v>171</v>
      </c>
      <c r="B66" s="82" t="s">
        <v>532</v>
      </c>
      <c r="C66" s="63">
        <v>2</v>
      </c>
      <c r="D66" s="64" t="s">
        <v>533</v>
      </c>
      <c r="E66" s="144">
        <f>E64+E65</f>
        <v>16347575</v>
      </c>
      <c r="F66" s="144">
        <f>F64+F65</f>
        <v>8776856</v>
      </c>
    </row>
    <row r="67" spans="1:6" x14ac:dyDescent="0.3">
      <c r="A67" s="279" t="s">
        <v>534</v>
      </c>
      <c r="B67" s="279"/>
      <c r="C67" s="279"/>
      <c r="D67" s="279"/>
      <c r="E67" s="279"/>
      <c r="F67" s="279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55" zoomScaleNormal="55" workbookViewId="0">
      <selection activeCell="C6" sqref="C6:L43"/>
    </sheetView>
  </sheetViews>
  <sheetFormatPr defaultRowHeight="14.4" x14ac:dyDescent="0.3"/>
  <cols>
    <col min="2" max="2" width="51.33203125" customWidth="1"/>
    <col min="3" max="12" width="35.33203125" customWidth="1"/>
  </cols>
  <sheetData>
    <row r="1" spans="1:13" ht="15.6" x14ac:dyDescent="0.3">
      <c r="A1" s="282" t="s">
        <v>432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ht="15.6" x14ac:dyDescent="0.3">
      <c r="A2" s="283" t="s">
        <v>704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57"/>
    </row>
    <row r="3" spans="1:13" ht="15" thickBot="1" x14ac:dyDescent="0.35">
      <c r="A3" s="284" t="s">
        <v>299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56"/>
    </row>
    <row r="4" spans="1:13" x14ac:dyDescent="0.3">
      <c r="A4" s="285" t="s">
        <v>0</v>
      </c>
      <c r="B4" s="287" t="s">
        <v>3</v>
      </c>
      <c r="C4" s="289" t="s">
        <v>385</v>
      </c>
      <c r="D4" s="289"/>
      <c r="E4" s="289"/>
      <c r="F4" s="289"/>
      <c r="G4" s="289"/>
      <c r="H4" s="289"/>
      <c r="I4" s="289"/>
      <c r="J4" s="289"/>
      <c r="K4" s="290" t="s">
        <v>386</v>
      </c>
      <c r="L4" s="292" t="s">
        <v>387</v>
      </c>
    </row>
    <row r="5" spans="1:13" x14ac:dyDescent="0.3">
      <c r="A5" s="286"/>
      <c r="B5" s="288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91"/>
      <c r="L5" s="293"/>
    </row>
    <row r="6" spans="1:13" x14ac:dyDescent="0.3">
      <c r="A6" s="31" t="s">
        <v>392</v>
      </c>
      <c r="B6" s="32" t="s">
        <v>393</v>
      </c>
      <c r="C6" s="33">
        <v>78296142</v>
      </c>
      <c r="D6" s="33">
        <v>90448275</v>
      </c>
      <c r="E6" s="33">
        <v>47301688</v>
      </c>
      <c r="F6" s="33">
        <v>44129212</v>
      </c>
      <c r="G6" s="33">
        <v>53278877</v>
      </c>
      <c r="H6" s="33">
        <v>392575916</v>
      </c>
      <c r="I6" s="33">
        <v>58380781</v>
      </c>
      <c r="J6" s="148">
        <f t="shared" ref="J6:J43" si="0">+SUM(C6:I6)</f>
        <v>764410891</v>
      </c>
      <c r="K6" s="33">
        <v>746611</v>
      </c>
      <c r="L6" s="153">
        <f>J6+K6</f>
        <v>765157502</v>
      </c>
    </row>
    <row r="7" spans="1:13" x14ac:dyDescent="0.3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148">
        <f t="shared" si="0"/>
        <v>0</v>
      </c>
      <c r="K7" s="36">
        <v>0</v>
      </c>
      <c r="L7" s="153">
        <f t="shared" ref="L7:L43" si="1">J7+K7</f>
        <v>0</v>
      </c>
    </row>
    <row r="8" spans="1:13" x14ac:dyDescent="0.3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48">
        <f t="shared" si="0"/>
        <v>0</v>
      </c>
      <c r="K8" s="36">
        <v>0</v>
      </c>
      <c r="L8" s="153">
        <f t="shared" si="1"/>
        <v>0</v>
      </c>
    </row>
    <row r="9" spans="1:13" x14ac:dyDescent="0.3">
      <c r="A9" s="31" t="s">
        <v>398</v>
      </c>
      <c r="B9" s="32" t="s">
        <v>399</v>
      </c>
      <c r="C9" s="149">
        <f t="shared" ref="C9:I9" si="2">SUM(C6:C8)</f>
        <v>78296142</v>
      </c>
      <c r="D9" s="149">
        <f t="shared" si="2"/>
        <v>90448275</v>
      </c>
      <c r="E9" s="149">
        <f t="shared" si="2"/>
        <v>47301688</v>
      </c>
      <c r="F9" s="149">
        <f t="shared" si="2"/>
        <v>44129212</v>
      </c>
      <c r="G9" s="149">
        <f t="shared" si="2"/>
        <v>53278877</v>
      </c>
      <c r="H9" s="149">
        <f t="shared" si="2"/>
        <v>392575916</v>
      </c>
      <c r="I9" s="149">
        <f t="shared" si="2"/>
        <v>58380781</v>
      </c>
      <c r="J9" s="149">
        <f t="shared" si="0"/>
        <v>764410891</v>
      </c>
      <c r="K9" s="149">
        <f>SUM(K6:K8)</f>
        <v>746611</v>
      </c>
      <c r="L9" s="153">
        <f t="shared" si="1"/>
        <v>765157502</v>
      </c>
    </row>
    <row r="10" spans="1:13" x14ac:dyDescent="0.3">
      <c r="A10" s="31" t="s">
        <v>400</v>
      </c>
      <c r="B10" s="32" t="s">
        <v>401</v>
      </c>
      <c r="C10" s="149">
        <f t="shared" ref="C10:I10" si="3">+C11+C12</f>
        <v>0</v>
      </c>
      <c r="D10" s="149">
        <f t="shared" si="3"/>
        <v>0</v>
      </c>
      <c r="E10" s="149">
        <f t="shared" si="3"/>
        <v>65062634</v>
      </c>
      <c r="F10" s="149">
        <f t="shared" si="3"/>
        <v>-16674376</v>
      </c>
      <c r="G10" s="149">
        <f t="shared" si="3"/>
        <v>0</v>
      </c>
      <c r="H10" s="149">
        <f t="shared" si="3"/>
        <v>0</v>
      </c>
      <c r="I10" s="149">
        <f t="shared" si="3"/>
        <v>61024908</v>
      </c>
      <c r="J10" s="149">
        <f t="shared" si="0"/>
        <v>109413166</v>
      </c>
      <c r="K10" s="149">
        <f>+K11+K12</f>
        <v>53212</v>
      </c>
      <c r="L10" s="153">
        <f t="shared" si="1"/>
        <v>109466378</v>
      </c>
    </row>
    <row r="11" spans="1:13" x14ac:dyDescent="0.3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61024908</v>
      </c>
      <c r="J11" s="148">
        <f t="shared" si="0"/>
        <v>61024908</v>
      </c>
      <c r="K11" s="36">
        <v>63376</v>
      </c>
      <c r="L11" s="153">
        <f t="shared" si="1"/>
        <v>61088284</v>
      </c>
    </row>
    <row r="12" spans="1:13" x14ac:dyDescent="0.3">
      <c r="A12" s="38" t="s">
        <v>396</v>
      </c>
      <c r="B12" s="32" t="s">
        <v>403</v>
      </c>
      <c r="C12" s="149">
        <f t="shared" ref="C12:I12" si="4">SUM(C13:C18)</f>
        <v>0</v>
      </c>
      <c r="D12" s="149">
        <f t="shared" si="4"/>
        <v>0</v>
      </c>
      <c r="E12" s="149">
        <f t="shared" si="4"/>
        <v>65062634</v>
      </c>
      <c r="F12" s="149">
        <f t="shared" si="4"/>
        <v>-16674376</v>
      </c>
      <c r="G12" s="149">
        <f t="shared" si="4"/>
        <v>0</v>
      </c>
      <c r="H12" s="149">
        <f t="shared" si="4"/>
        <v>0</v>
      </c>
      <c r="I12" s="149">
        <f t="shared" si="4"/>
        <v>0</v>
      </c>
      <c r="J12" s="149">
        <f t="shared" si="0"/>
        <v>48388258</v>
      </c>
      <c r="K12" s="149">
        <f>SUM(K13:K18)</f>
        <v>-10164</v>
      </c>
      <c r="L12" s="153">
        <f t="shared" si="1"/>
        <v>48378094</v>
      </c>
    </row>
    <row r="13" spans="1:13" ht="27.6" x14ac:dyDescent="0.3">
      <c r="A13" s="39" t="s">
        <v>112</v>
      </c>
      <c r="B13" s="40" t="s">
        <v>404</v>
      </c>
      <c r="C13" s="36">
        <v>0</v>
      </c>
      <c r="D13" s="36">
        <v>0</v>
      </c>
      <c r="E13" s="36">
        <v>6971864</v>
      </c>
      <c r="F13" s="36">
        <v>0</v>
      </c>
      <c r="G13" s="36">
        <v>0</v>
      </c>
      <c r="H13" s="36">
        <v>0</v>
      </c>
      <c r="I13" s="36">
        <v>0</v>
      </c>
      <c r="J13" s="148">
        <f t="shared" si="0"/>
        <v>6971864</v>
      </c>
      <c r="K13" s="36">
        <v>3080</v>
      </c>
      <c r="L13" s="153">
        <f t="shared" si="1"/>
        <v>6974944</v>
      </c>
    </row>
    <row r="14" spans="1:13" ht="27.6" x14ac:dyDescent="0.3">
      <c r="A14" s="37" t="s">
        <v>114</v>
      </c>
      <c r="B14" s="40" t="s">
        <v>405</v>
      </c>
      <c r="C14" s="36">
        <v>0</v>
      </c>
      <c r="D14" s="36">
        <v>0</v>
      </c>
      <c r="E14" s="36">
        <v>52854556</v>
      </c>
      <c r="F14" s="36">
        <v>0</v>
      </c>
      <c r="G14" s="36">
        <v>0</v>
      </c>
      <c r="H14" s="36">
        <v>0</v>
      </c>
      <c r="I14" s="36">
        <v>0</v>
      </c>
      <c r="J14" s="148">
        <f t="shared" si="0"/>
        <v>52854556</v>
      </c>
      <c r="K14" s="36">
        <v>-37</v>
      </c>
      <c r="L14" s="153">
        <f t="shared" si="1"/>
        <v>52854519</v>
      </c>
    </row>
    <row r="15" spans="1:13" ht="27.6" x14ac:dyDescent="0.3">
      <c r="A15" s="37" t="s">
        <v>75</v>
      </c>
      <c r="B15" s="40" t="s">
        <v>406</v>
      </c>
      <c r="C15" s="36">
        <v>0</v>
      </c>
      <c r="D15" s="36">
        <v>0</v>
      </c>
      <c r="E15" s="36">
        <v>5198324</v>
      </c>
      <c r="F15" s="36">
        <v>0</v>
      </c>
      <c r="G15" s="36">
        <v>0</v>
      </c>
      <c r="H15" s="36">
        <v>0</v>
      </c>
      <c r="I15" s="36">
        <v>0</v>
      </c>
      <c r="J15" s="148">
        <f t="shared" si="0"/>
        <v>5198324</v>
      </c>
      <c r="K15" s="36">
        <v>0</v>
      </c>
      <c r="L15" s="153">
        <f t="shared" si="1"/>
        <v>5198324</v>
      </c>
    </row>
    <row r="16" spans="1:13" x14ac:dyDescent="0.3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-17246523</v>
      </c>
      <c r="G16" s="36">
        <v>0</v>
      </c>
      <c r="H16" s="36">
        <v>0</v>
      </c>
      <c r="I16" s="36">
        <v>0</v>
      </c>
      <c r="J16" s="148">
        <f t="shared" si="0"/>
        <v>-17246523</v>
      </c>
      <c r="K16" s="36">
        <v>-14042</v>
      </c>
      <c r="L16" s="153">
        <f t="shared" si="1"/>
        <v>-17260565</v>
      </c>
    </row>
    <row r="17" spans="1:12" ht="27.6" x14ac:dyDescent="0.3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572147</v>
      </c>
      <c r="G17" s="36">
        <v>0</v>
      </c>
      <c r="H17" s="36">
        <v>0</v>
      </c>
      <c r="I17" s="36">
        <v>0</v>
      </c>
      <c r="J17" s="148">
        <f t="shared" si="0"/>
        <v>572147</v>
      </c>
      <c r="K17" s="36">
        <v>835</v>
      </c>
      <c r="L17" s="153">
        <f t="shared" si="1"/>
        <v>572982</v>
      </c>
    </row>
    <row r="18" spans="1:12" x14ac:dyDescent="0.3">
      <c r="A18" s="37" t="s">
        <v>379</v>
      </c>
      <c r="B18" s="40" t="s">
        <v>408</v>
      </c>
      <c r="C18" s="36">
        <v>0</v>
      </c>
      <c r="D18" s="36">
        <v>0</v>
      </c>
      <c r="E18" s="36">
        <v>37890</v>
      </c>
      <c r="F18" s="36">
        <v>0</v>
      </c>
      <c r="G18" s="36">
        <v>0</v>
      </c>
      <c r="H18" s="36">
        <v>0</v>
      </c>
      <c r="I18" s="36">
        <v>0</v>
      </c>
      <c r="J18" s="148">
        <f t="shared" si="0"/>
        <v>37890</v>
      </c>
      <c r="K18" s="36">
        <v>0</v>
      </c>
      <c r="L18" s="153">
        <f t="shared" si="1"/>
        <v>37890</v>
      </c>
    </row>
    <row r="19" spans="1:12" x14ac:dyDescent="0.3">
      <c r="A19" s="41" t="s">
        <v>409</v>
      </c>
      <c r="B19" s="42" t="s">
        <v>410</v>
      </c>
      <c r="C19" s="149">
        <f t="shared" ref="C19:I19" si="5">SUM(C20:C23)</f>
        <v>0</v>
      </c>
      <c r="D19" s="149">
        <f t="shared" si="5"/>
        <v>0</v>
      </c>
      <c r="E19" s="149">
        <f t="shared" si="5"/>
        <v>-1666653</v>
      </c>
      <c r="F19" s="149">
        <f t="shared" si="5"/>
        <v>0</v>
      </c>
      <c r="G19" s="149">
        <f t="shared" si="5"/>
        <v>4041</v>
      </c>
      <c r="H19" s="149">
        <f t="shared" si="5"/>
        <v>-54824818</v>
      </c>
      <c r="I19" s="149">
        <f t="shared" si="5"/>
        <v>-58380781</v>
      </c>
      <c r="J19" s="149">
        <f t="shared" si="0"/>
        <v>-114868211</v>
      </c>
      <c r="K19" s="149">
        <f>SUM(K20:K23)</f>
        <v>-317853</v>
      </c>
      <c r="L19" s="153">
        <f t="shared" si="1"/>
        <v>-115186064</v>
      </c>
    </row>
    <row r="20" spans="1:12" x14ac:dyDescent="0.3">
      <c r="A20" s="37" t="s">
        <v>394</v>
      </c>
      <c r="B20" s="35" t="s">
        <v>411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148">
        <f t="shared" si="0"/>
        <v>0</v>
      </c>
      <c r="K20" s="36">
        <v>0</v>
      </c>
      <c r="L20" s="153">
        <f t="shared" si="1"/>
        <v>0</v>
      </c>
    </row>
    <row r="21" spans="1:12" x14ac:dyDescent="0.3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5137</v>
      </c>
      <c r="I21" s="36">
        <v>0</v>
      </c>
      <c r="J21" s="148">
        <f t="shared" si="0"/>
        <v>5137</v>
      </c>
      <c r="K21" s="36">
        <v>-289961</v>
      </c>
      <c r="L21" s="153">
        <f t="shared" si="1"/>
        <v>-284824</v>
      </c>
    </row>
    <row r="22" spans="1:12" x14ac:dyDescent="0.3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-81049412</v>
      </c>
      <c r="I22" s="36">
        <v>-33824493</v>
      </c>
      <c r="J22" s="148">
        <f t="shared" si="0"/>
        <v>-114873905</v>
      </c>
      <c r="K22" s="36">
        <v>-28021</v>
      </c>
      <c r="L22" s="153">
        <f t="shared" si="1"/>
        <v>-114901926</v>
      </c>
    </row>
    <row r="23" spans="1:12" x14ac:dyDescent="0.3">
      <c r="A23" s="37" t="s">
        <v>415</v>
      </c>
      <c r="B23" s="40" t="s">
        <v>416</v>
      </c>
      <c r="C23" s="36">
        <v>0</v>
      </c>
      <c r="D23" s="36">
        <v>0</v>
      </c>
      <c r="E23" s="36">
        <v>-1666653</v>
      </c>
      <c r="F23" s="36">
        <v>0</v>
      </c>
      <c r="G23" s="36">
        <v>4041</v>
      </c>
      <c r="H23" s="36">
        <v>26219457</v>
      </c>
      <c r="I23" s="36">
        <v>-24556288</v>
      </c>
      <c r="J23" s="148">
        <f t="shared" si="0"/>
        <v>557</v>
      </c>
      <c r="K23" s="36">
        <v>129</v>
      </c>
      <c r="L23" s="153">
        <f t="shared" si="1"/>
        <v>686</v>
      </c>
    </row>
    <row r="24" spans="1:12" ht="15" thickBot="1" x14ac:dyDescent="0.35">
      <c r="A24" s="44" t="s">
        <v>417</v>
      </c>
      <c r="B24" s="45" t="s">
        <v>418</v>
      </c>
      <c r="C24" s="150">
        <f t="shared" ref="C24:I24" si="6">+C9+C10+C19</f>
        <v>78296142</v>
      </c>
      <c r="D24" s="150">
        <f t="shared" si="6"/>
        <v>90448275</v>
      </c>
      <c r="E24" s="150">
        <f t="shared" si="6"/>
        <v>110697669</v>
      </c>
      <c r="F24" s="150">
        <f t="shared" si="6"/>
        <v>27454836</v>
      </c>
      <c r="G24" s="150">
        <f t="shared" si="6"/>
        <v>53282918</v>
      </c>
      <c r="H24" s="150">
        <f t="shared" si="6"/>
        <v>337751098</v>
      </c>
      <c r="I24" s="150">
        <f t="shared" si="6"/>
        <v>61024908</v>
      </c>
      <c r="J24" s="150">
        <f t="shared" si="0"/>
        <v>758955846</v>
      </c>
      <c r="K24" s="150">
        <f>+K9+K10+K19</f>
        <v>481970</v>
      </c>
      <c r="L24" s="153">
        <f t="shared" si="1"/>
        <v>759437816</v>
      </c>
    </row>
    <row r="25" spans="1:12" x14ac:dyDescent="0.3">
      <c r="A25" s="46" t="s">
        <v>419</v>
      </c>
      <c r="B25" s="47" t="s">
        <v>420</v>
      </c>
      <c r="C25" s="154">
        <f t="shared" ref="C25:I25" si="7">+C24</f>
        <v>78296142</v>
      </c>
      <c r="D25" s="151">
        <f t="shared" si="7"/>
        <v>90448275</v>
      </c>
      <c r="E25" s="151">
        <f t="shared" si="7"/>
        <v>110697669</v>
      </c>
      <c r="F25" s="151">
        <f t="shared" si="7"/>
        <v>27454836</v>
      </c>
      <c r="G25" s="151">
        <f t="shared" si="7"/>
        <v>53282918</v>
      </c>
      <c r="H25" s="151">
        <f t="shared" si="7"/>
        <v>337751098</v>
      </c>
      <c r="I25" s="151">
        <f t="shared" si="7"/>
        <v>61024908</v>
      </c>
      <c r="J25" s="151">
        <f t="shared" si="0"/>
        <v>758955846</v>
      </c>
      <c r="K25" s="151">
        <f>+K24</f>
        <v>481970</v>
      </c>
      <c r="L25" s="153">
        <f t="shared" si="1"/>
        <v>759437816</v>
      </c>
    </row>
    <row r="26" spans="1:12" x14ac:dyDescent="0.3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48">
        <f t="shared" si="0"/>
        <v>0</v>
      </c>
      <c r="K26" s="36">
        <v>0</v>
      </c>
      <c r="L26" s="153">
        <f t="shared" si="1"/>
        <v>0</v>
      </c>
    </row>
    <row r="27" spans="1:12" x14ac:dyDescent="0.3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48">
        <f t="shared" si="0"/>
        <v>0</v>
      </c>
      <c r="K27" s="36">
        <v>0</v>
      </c>
      <c r="L27" s="153">
        <f t="shared" si="1"/>
        <v>0</v>
      </c>
    </row>
    <row r="28" spans="1:12" x14ac:dyDescent="0.3">
      <c r="A28" s="49" t="s">
        <v>421</v>
      </c>
      <c r="B28" s="32" t="s">
        <v>422</v>
      </c>
      <c r="C28" s="149">
        <f t="shared" ref="C28:I28" si="8">SUM(C25:C27)</f>
        <v>78296142</v>
      </c>
      <c r="D28" s="149">
        <f t="shared" si="8"/>
        <v>90448275</v>
      </c>
      <c r="E28" s="149">
        <f t="shared" si="8"/>
        <v>110697669</v>
      </c>
      <c r="F28" s="149">
        <f t="shared" si="8"/>
        <v>27454836</v>
      </c>
      <c r="G28" s="149">
        <f t="shared" si="8"/>
        <v>53282918</v>
      </c>
      <c r="H28" s="149">
        <f t="shared" si="8"/>
        <v>337751098</v>
      </c>
      <c r="I28" s="149">
        <f t="shared" si="8"/>
        <v>61024908</v>
      </c>
      <c r="J28" s="149">
        <f t="shared" si="0"/>
        <v>758955846</v>
      </c>
      <c r="K28" s="149">
        <f>SUM(K25:K27)</f>
        <v>481970</v>
      </c>
      <c r="L28" s="153">
        <f t="shared" si="1"/>
        <v>759437816</v>
      </c>
    </row>
    <row r="29" spans="1:12" x14ac:dyDescent="0.3">
      <c r="A29" s="49" t="s">
        <v>423</v>
      </c>
      <c r="B29" s="32" t="s">
        <v>424</v>
      </c>
      <c r="C29" s="149">
        <f t="shared" ref="C29:I29" si="9">+C30+C31</f>
        <v>0</v>
      </c>
      <c r="D29" s="149">
        <f t="shared" si="9"/>
        <v>0</v>
      </c>
      <c r="E29" s="149">
        <f t="shared" si="9"/>
        <v>93594467</v>
      </c>
      <c r="F29" s="149">
        <f t="shared" si="9"/>
        <v>-2036715</v>
      </c>
      <c r="G29" s="149">
        <f t="shared" si="9"/>
        <v>0</v>
      </c>
      <c r="H29" s="149">
        <f t="shared" si="9"/>
        <v>0</v>
      </c>
      <c r="I29" s="149">
        <f t="shared" si="9"/>
        <v>65389338</v>
      </c>
      <c r="J29" s="149">
        <f t="shared" si="0"/>
        <v>156947090</v>
      </c>
      <c r="K29" s="149">
        <f>+K30+K31</f>
        <v>78214</v>
      </c>
      <c r="L29" s="153">
        <f t="shared" si="1"/>
        <v>157025304</v>
      </c>
    </row>
    <row r="30" spans="1:12" x14ac:dyDescent="0.3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65389338</v>
      </c>
      <c r="J30" s="148">
        <f t="shared" si="0"/>
        <v>65389338</v>
      </c>
      <c r="K30" s="36">
        <v>67480</v>
      </c>
      <c r="L30" s="153">
        <f t="shared" si="1"/>
        <v>65456818</v>
      </c>
    </row>
    <row r="31" spans="1:12" x14ac:dyDescent="0.3">
      <c r="A31" s="50" t="s">
        <v>396</v>
      </c>
      <c r="B31" s="42" t="s">
        <v>425</v>
      </c>
      <c r="C31" s="149">
        <f t="shared" ref="C31:I31" si="10">SUM(C32:C37)</f>
        <v>0</v>
      </c>
      <c r="D31" s="149">
        <f t="shared" si="10"/>
        <v>0</v>
      </c>
      <c r="E31" s="149">
        <f t="shared" si="10"/>
        <v>93594467</v>
      </c>
      <c r="F31" s="149">
        <f t="shared" si="10"/>
        <v>-2036715</v>
      </c>
      <c r="G31" s="149">
        <f t="shared" si="10"/>
        <v>0</v>
      </c>
      <c r="H31" s="149">
        <f t="shared" si="10"/>
        <v>0</v>
      </c>
      <c r="I31" s="149">
        <f t="shared" si="10"/>
        <v>0</v>
      </c>
      <c r="J31" s="149">
        <f t="shared" si="0"/>
        <v>91557752</v>
      </c>
      <c r="K31" s="149">
        <f>SUM(K32:K37)</f>
        <v>10734</v>
      </c>
      <c r="L31" s="153">
        <f t="shared" si="1"/>
        <v>91568486</v>
      </c>
    </row>
    <row r="32" spans="1:12" ht="27.6" x14ac:dyDescent="0.3">
      <c r="A32" s="39" t="s">
        <v>112</v>
      </c>
      <c r="B32" s="40" t="s">
        <v>404</v>
      </c>
      <c r="C32" s="36">
        <v>0</v>
      </c>
      <c r="D32" s="36">
        <v>0</v>
      </c>
      <c r="E32" s="36">
        <v>164194</v>
      </c>
      <c r="F32" s="36">
        <v>0</v>
      </c>
      <c r="G32" s="36">
        <v>0</v>
      </c>
      <c r="H32" s="36">
        <v>0</v>
      </c>
      <c r="I32" s="36">
        <v>0</v>
      </c>
      <c r="J32" s="148">
        <f t="shared" si="0"/>
        <v>164194</v>
      </c>
      <c r="K32" s="36">
        <v>6813</v>
      </c>
      <c r="L32" s="153">
        <f t="shared" si="1"/>
        <v>171007</v>
      </c>
    </row>
    <row r="33" spans="1:12" ht="27.6" x14ac:dyDescent="0.3">
      <c r="A33" s="37" t="s">
        <v>114</v>
      </c>
      <c r="B33" s="40" t="s">
        <v>405</v>
      </c>
      <c r="C33" s="36">
        <v>0</v>
      </c>
      <c r="D33" s="36">
        <v>0</v>
      </c>
      <c r="E33" s="36">
        <v>93096161</v>
      </c>
      <c r="F33" s="36">
        <v>0</v>
      </c>
      <c r="G33" s="36">
        <v>0</v>
      </c>
      <c r="H33" s="36">
        <v>0</v>
      </c>
      <c r="I33" s="36">
        <v>0</v>
      </c>
      <c r="J33" s="148">
        <f t="shared" si="0"/>
        <v>93096161</v>
      </c>
      <c r="K33" s="36">
        <v>-24</v>
      </c>
      <c r="L33" s="153">
        <f t="shared" si="1"/>
        <v>93096137</v>
      </c>
    </row>
    <row r="34" spans="1:12" ht="27.6" x14ac:dyDescent="0.3">
      <c r="A34" s="37" t="s">
        <v>75</v>
      </c>
      <c r="B34" s="40" t="s">
        <v>406</v>
      </c>
      <c r="C34" s="36">
        <v>0</v>
      </c>
      <c r="D34" s="36">
        <v>0</v>
      </c>
      <c r="E34" s="36">
        <v>323273</v>
      </c>
      <c r="F34" s="36">
        <v>0</v>
      </c>
      <c r="G34" s="36">
        <v>0</v>
      </c>
      <c r="H34" s="36">
        <v>0</v>
      </c>
      <c r="I34" s="36">
        <v>0</v>
      </c>
      <c r="J34" s="148">
        <f t="shared" si="0"/>
        <v>323273</v>
      </c>
      <c r="K34" s="36">
        <v>0</v>
      </c>
      <c r="L34" s="153">
        <f t="shared" si="1"/>
        <v>323273</v>
      </c>
    </row>
    <row r="35" spans="1:12" x14ac:dyDescent="0.3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-2166633</v>
      </c>
      <c r="G35" s="36">
        <v>0</v>
      </c>
      <c r="H35" s="36">
        <v>0</v>
      </c>
      <c r="I35" s="36">
        <v>0</v>
      </c>
      <c r="J35" s="148">
        <f t="shared" si="0"/>
        <v>-2166633</v>
      </c>
      <c r="K35" s="36">
        <v>5620</v>
      </c>
      <c r="L35" s="153">
        <f t="shared" si="1"/>
        <v>-2161013</v>
      </c>
    </row>
    <row r="36" spans="1:12" ht="27.6" x14ac:dyDescent="0.3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129918</v>
      </c>
      <c r="G36" s="36">
        <v>0</v>
      </c>
      <c r="H36" s="36">
        <v>0</v>
      </c>
      <c r="I36" s="36">
        <v>0</v>
      </c>
      <c r="J36" s="148">
        <f t="shared" si="0"/>
        <v>129918</v>
      </c>
      <c r="K36" s="36">
        <v>-1674</v>
      </c>
      <c r="L36" s="153">
        <f t="shared" si="1"/>
        <v>128244</v>
      </c>
    </row>
    <row r="37" spans="1:12" x14ac:dyDescent="0.3">
      <c r="A37" s="37" t="s">
        <v>379</v>
      </c>
      <c r="B37" s="40" t="s">
        <v>408</v>
      </c>
      <c r="C37" s="36">
        <v>0</v>
      </c>
      <c r="D37" s="36">
        <v>0</v>
      </c>
      <c r="E37" s="36">
        <v>10839</v>
      </c>
      <c r="F37" s="36">
        <v>0</v>
      </c>
      <c r="G37" s="36">
        <v>0</v>
      </c>
      <c r="H37" s="36">
        <v>0</v>
      </c>
      <c r="I37" s="36">
        <v>0</v>
      </c>
      <c r="J37" s="148">
        <f t="shared" si="0"/>
        <v>10839</v>
      </c>
      <c r="K37" s="36">
        <v>-1</v>
      </c>
      <c r="L37" s="153">
        <f t="shared" si="1"/>
        <v>10838</v>
      </c>
    </row>
    <row r="38" spans="1:12" x14ac:dyDescent="0.3">
      <c r="A38" s="49" t="s">
        <v>426</v>
      </c>
      <c r="B38" s="42" t="s">
        <v>427</v>
      </c>
      <c r="C38" s="149">
        <f t="shared" ref="C38:I38" si="11">SUM(C39:C42)</f>
        <v>0</v>
      </c>
      <c r="D38" s="149">
        <f t="shared" si="11"/>
        <v>0</v>
      </c>
      <c r="E38" s="149">
        <f t="shared" si="11"/>
        <v>-9959151</v>
      </c>
      <c r="F38" s="149">
        <f t="shared" si="11"/>
        <v>0</v>
      </c>
      <c r="G38" s="149">
        <f t="shared" si="11"/>
        <v>0</v>
      </c>
      <c r="H38" s="149">
        <f t="shared" si="11"/>
        <v>25342099</v>
      </c>
      <c r="I38" s="149">
        <f t="shared" si="11"/>
        <v>-61024908</v>
      </c>
      <c r="J38" s="149">
        <f t="shared" si="0"/>
        <v>-45641960</v>
      </c>
      <c r="K38" s="149">
        <f>SUM(K39:K42)</f>
        <v>-51257</v>
      </c>
      <c r="L38" s="153">
        <f t="shared" si="1"/>
        <v>-45693217</v>
      </c>
    </row>
    <row r="39" spans="1:12" x14ac:dyDescent="0.3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48">
        <f t="shared" si="0"/>
        <v>0</v>
      </c>
      <c r="K39" s="36">
        <v>0</v>
      </c>
      <c r="L39" s="153">
        <f t="shared" si="1"/>
        <v>0</v>
      </c>
    </row>
    <row r="40" spans="1:12" x14ac:dyDescent="0.3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48">
        <f t="shared" si="0"/>
        <v>0</v>
      </c>
      <c r="K40" s="36">
        <v>0</v>
      </c>
      <c r="L40" s="153">
        <f t="shared" si="1"/>
        <v>0</v>
      </c>
    </row>
    <row r="41" spans="1:12" x14ac:dyDescent="0.3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-45641124</v>
      </c>
      <c r="J41" s="148">
        <f t="shared" si="0"/>
        <v>-45641124</v>
      </c>
      <c r="K41" s="36">
        <v>-51426</v>
      </c>
      <c r="L41" s="153">
        <f t="shared" si="1"/>
        <v>-45692550</v>
      </c>
    </row>
    <row r="42" spans="1:12" x14ac:dyDescent="0.3">
      <c r="A42" s="48" t="s">
        <v>415</v>
      </c>
      <c r="B42" s="40" t="s">
        <v>428</v>
      </c>
      <c r="C42" s="36">
        <v>0</v>
      </c>
      <c r="D42" s="36">
        <v>0</v>
      </c>
      <c r="E42" s="36">
        <v>-9959151</v>
      </c>
      <c r="F42" s="36">
        <v>0</v>
      </c>
      <c r="G42" s="36">
        <v>0</v>
      </c>
      <c r="H42" s="36">
        <v>25342099</v>
      </c>
      <c r="I42" s="36">
        <v>-15383784</v>
      </c>
      <c r="J42" s="148">
        <f t="shared" si="0"/>
        <v>-836</v>
      </c>
      <c r="K42" s="36">
        <v>169</v>
      </c>
      <c r="L42" s="153">
        <f t="shared" si="1"/>
        <v>-667</v>
      </c>
    </row>
    <row r="43" spans="1:12" ht="15" thickBot="1" x14ac:dyDescent="0.35">
      <c r="A43" s="51" t="s">
        <v>429</v>
      </c>
      <c r="B43" s="52" t="s">
        <v>430</v>
      </c>
      <c r="C43" s="152">
        <f t="shared" ref="C43:I43" si="12">+C28+C29+C38</f>
        <v>78296142</v>
      </c>
      <c r="D43" s="152">
        <f t="shared" si="12"/>
        <v>90448275</v>
      </c>
      <c r="E43" s="152">
        <f t="shared" si="12"/>
        <v>194332985</v>
      </c>
      <c r="F43" s="152">
        <f t="shared" si="12"/>
        <v>25418121</v>
      </c>
      <c r="G43" s="152">
        <f t="shared" si="12"/>
        <v>53282918</v>
      </c>
      <c r="H43" s="152">
        <f t="shared" si="12"/>
        <v>363093197</v>
      </c>
      <c r="I43" s="152">
        <f t="shared" si="12"/>
        <v>65389338</v>
      </c>
      <c r="J43" s="152">
        <f t="shared" si="0"/>
        <v>870260976</v>
      </c>
      <c r="K43" s="152">
        <f>+K28+K29+K38</f>
        <v>508927</v>
      </c>
      <c r="L43" s="153">
        <f t="shared" si="1"/>
        <v>870769903</v>
      </c>
    </row>
    <row r="44" spans="1:12" x14ac:dyDescent="0.3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26"/>
  <sheetViews>
    <sheetView showGridLines="0" tabSelected="1" topLeftCell="A147" zoomScale="85" zoomScaleNormal="85" workbookViewId="0">
      <selection activeCell="A185" sqref="A185"/>
    </sheetView>
  </sheetViews>
  <sheetFormatPr defaultColWidth="9.109375" defaultRowHeight="13.8" x14ac:dyDescent="0.25"/>
  <cols>
    <col min="1" max="1" width="114" style="175" customWidth="1"/>
    <col min="2" max="2" width="11.5546875" style="172" customWidth="1"/>
    <col min="3" max="3" width="13.33203125" style="172" customWidth="1"/>
    <col min="4" max="16384" width="9.109375" style="172"/>
  </cols>
  <sheetData>
    <row r="1" spans="1:2" x14ac:dyDescent="0.25">
      <c r="A1" s="170" t="s">
        <v>538</v>
      </c>
      <c r="B1" s="171"/>
    </row>
    <row r="2" spans="1:2" x14ac:dyDescent="0.25">
      <c r="A2" s="170" t="s">
        <v>539</v>
      </c>
      <c r="B2" s="171"/>
    </row>
    <row r="3" spans="1:2" x14ac:dyDescent="0.25">
      <c r="A3" s="171"/>
      <c r="B3" s="171"/>
    </row>
    <row r="4" spans="1:2" x14ac:dyDescent="0.25">
      <c r="A4" s="170" t="s">
        <v>652</v>
      </c>
      <c r="B4" s="171"/>
    </row>
    <row r="5" spans="1:2" x14ac:dyDescent="0.25">
      <c r="A5" s="171"/>
      <c r="B5" s="171"/>
    </row>
    <row r="6" spans="1:2" x14ac:dyDescent="0.25">
      <c r="A6" s="170" t="s">
        <v>653</v>
      </c>
      <c r="B6" s="171"/>
    </row>
    <row r="7" spans="1:2" x14ac:dyDescent="0.25">
      <c r="A7" s="171"/>
      <c r="B7" s="171"/>
    </row>
    <row r="8" spans="1:2" x14ac:dyDescent="0.25">
      <c r="A8" s="170" t="s">
        <v>705</v>
      </c>
      <c r="B8" s="171"/>
    </row>
    <row r="9" spans="1:2" x14ac:dyDescent="0.25">
      <c r="A9" s="171"/>
      <c r="B9" s="171"/>
    </row>
    <row r="10" spans="1:2" x14ac:dyDescent="0.25">
      <c r="A10" s="171"/>
      <c r="B10" s="171"/>
    </row>
    <row r="11" spans="1:2" x14ac:dyDescent="0.25">
      <c r="A11" s="170" t="s">
        <v>540</v>
      </c>
      <c r="B11" s="171"/>
    </row>
    <row r="12" spans="1:2" x14ac:dyDescent="0.25">
      <c r="A12" s="171"/>
      <c r="B12" s="171"/>
    </row>
    <row r="13" spans="1:2" ht="52.8" x14ac:dyDescent="0.25">
      <c r="A13" s="170" t="s">
        <v>541</v>
      </c>
      <c r="B13" s="171"/>
    </row>
    <row r="14" spans="1:2" x14ac:dyDescent="0.25">
      <c r="A14" s="171"/>
      <c r="B14" s="171"/>
    </row>
    <row r="15" spans="1:2" ht="26.4" x14ac:dyDescent="0.25">
      <c r="A15" s="170" t="s">
        <v>542</v>
      </c>
      <c r="B15" s="171"/>
    </row>
    <row r="16" spans="1:2" x14ac:dyDescent="0.25">
      <c r="A16" s="171"/>
      <c r="B16" s="171"/>
    </row>
    <row r="17" spans="1:2" ht="39.6" x14ac:dyDescent="0.25">
      <c r="A17" s="170" t="s">
        <v>543</v>
      </c>
      <c r="B17" s="171"/>
    </row>
    <row r="18" spans="1:2" x14ac:dyDescent="0.25">
      <c r="A18" s="171"/>
      <c r="B18" s="171"/>
    </row>
    <row r="19" spans="1:2" ht="26.4" x14ac:dyDescent="0.25">
      <c r="A19" s="170" t="s">
        <v>544</v>
      </c>
      <c r="B19" s="171"/>
    </row>
    <row r="20" spans="1:2" x14ac:dyDescent="0.25">
      <c r="A20" s="171"/>
      <c r="B20" s="171"/>
    </row>
    <row r="21" spans="1:2" x14ac:dyDescent="0.25">
      <c r="A21" s="170" t="s">
        <v>545</v>
      </c>
      <c r="B21" s="171"/>
    </row>
    <row r="22" spans="1:2" x14ac:dyDescent="0.25">
      <c r="A22" s="171"/>
      <c r="B22" s="171"/>
    </row>
    <row r="23" spans="1:2" ht="29.4" customHeight="1" x14ac:dyDescent="0.25">
      <c r="A23" s="170" t="s">
        <v>546</v>
      </c>
      <c r="B23" s="171"/>
    </row>
    <row r="24" spans="1:2" x14ac:dyDescent="0.25">
      <c r="A24" s="171"/>
      <c r="B24" s="171"/>
    </row>
    <row r="25" spans="1:2" ht="26.4" x14ac:dyDescent="0.25">
      <c r="A25" s="170" t="s">
        <v>547</v>
      </c>
      <c r="B25" s="171"/>
    </row>
    <row r="26" spans="1:2" x14ac:dyDescent="0.25">
      <c r="A26" s="171"/>
      <c r="B26" s="171"/>
    </row>
    <row r="27" spans="1:2" x14ac:dyDescent="0.25">
      <c r="A27" s="170" t="s">
        <v>548</v>
      </c>
      <c r="B27" s="171"/>
    </row>
    <row r="28" spans="1:2" x14ac:dyDescent="0.25">
      <c r="A28" s="171"/>
      <c r="B28" s="171"/>
    </row>
    <row r="29" spans="1:2" ht="39.6" x14ac:dyDescent="0.25">
      <c r="A29" s="170" t="s">
        <v>549</v>
      </c>
      <c r="B29" s="171"/>
    </row>
    <row r="30" spans="1:2" x14ac:dyDescent="0.25">
      <c r="A30" s="171"/>
      <c r="B30" s="171"/>
    </row>
    <row r="31" spans="1:2" x14ac:dyDescent="0.25">
      <c r="A31" s="170" t="s">
        <v>550</v>
      </c>
      <c r="B31" s="171"/>
    </row>
    <row r="32" spans="1:2" x14ac:dyDescent="0.25">
      <c r="A32" s="171"/>
      <c r="B32" s="171"/>
    </row>
    <row r="33" spans="1:2" ht="26.4" x14ac:dyDescent="0.25">
      <c r="A33" s="170" t="s">
        <v>551</v>
      </c>
      <c r="B33" s="171"/>
    </row>
    <row r="34" spans="1:2" x14ac:dyDescent="0.25">
      <c r="A34" s="171"/>
      <c r="B34" s="171"/>
    </row>
    <row r="35" spans="1:2" x14ac:dyDescent="0.25">
      <c r="A35" s="170" t="s">
        <v>552</v>
      </c>
      <c r="B35" s="171"/>
    </row>
    <row r="36" spans="1:2" x14ac:dyDescent="0.25">
      <c r="A36" s="171"/>
      <c r="B36" s="171"/>
    </row>
    <row r="37" spans="1:2" ht="52.8" x14ac:dyDescent="0.25">
      <c r="A37" s="170" t="s">
        <v>553</v>
      </c>
      <c r="B37" s="171"/>
    </row>
    <row r="38" spans="1:2" x14ac:dyDescent="0.25">
      <c r="A38" s="171"/>
      <c r="B38" s="171"/>
    </row>
    <row r="39" spans="1:2" ht="26.4" x14ac:dyDescent="0.25">
      <c r="A39" s="170" t="s">
        <v>554</v>
      </c>
      <c r="B39" s="171"/>
    </row>
    <row r="40" spans="1:2" x14ac:dyDescent="0.25">
      <c r="A40" s="171"/>
      <c r="B40" s="171"/>
    </row>
    <row r="41" spans="1:2" ht="66" x14ac:dyDescent="0.25">
      <c r="A41" s="170" t="s">
        <v>555</v>
      </c>
      <c r="B41" s="171"/>
    </row>
    <row r="42" spans="1:2" x14ac:dyDescent="0.25">
      <c r="A42" s="171"/>
      <c r="B42" s="171"/>
    </row>
    <row r="43" spans="1:2" ht="26.4" x14ac:dyDescent="0.25">
      <c r="A43" s="170" t="s">
        <v>556</v>
      </c>
      <c r="B43" s="171"/>
    </row>
    <row r="44" spans="1:2" x14ac:dyDescent="0.25">
      <c r="A44" s="171"/>
      <c r="B44" s="171"/>
    </row>
    <row r="45" spans="1:2" ht="26.4" x14ac:dyDescent="0.25">
      <c r="A45" s="170" t="s">
        <v>557</v>
      </c>
      <c r="B45" s="171"/>
    </row>
    <row r="46" spans="1:2" x14ac:dyDescent="0.25">
      <c r="A46" s="171"/>
      <c r="B46" s="171"/>
    </row>
    <row r="47" spans="1:2" x14ac:dyDescent="0.25">
      <c r="A47" s="170" t="s">
        <v>558</v>
      </c>
      <c r="B47" s="171"/>
    </row>
    <row r="48" spans="1:2" x14ac:dyDescent="0.25">
      <c r="A48" s="171"/>
      <c r="B48" s="171"/>
    </row>
    <row r="49" spans="1:2" ht="26.4" x14ac:dyDescent="0.25">
      <c r="A49" s="170" t="s">
        <v>559</v>
      </c>
      <c r="B49" s="171"/>
    </row>
    <row r="50" spans="1:2" x14ac:dyDescent="0.25">
      <c r="A50" s="171"/>
      <c r="B50" s="171"/>
    </row>
    <row r="51" spans="1:2" ht="26.4" x14ac:dyDescent="0.25">
      <c r="A51" s="170" t="s">
        <v>560</v>
      </c>
      <c r="B51" s="171"/>
    </row>
    <row r="52" spans="1:2" x14ac:dyDescent="0.25">
      <c r="A52" s="171"/>
      <c r="B52" s="171"/>
    </row>
    <row r="53" spans="1:2" ht="26.4" x14ac:dyDescent="0.25">
      <c r="A53" s="170" t="s">
        <v>561</v>
      </c>
      <c r="B53" s="171"/>
    </row>
    <row r="54" spans="1:2" x14ac:dyDescent="0.25">
      <c r="A54" s="171"/>
      <c r="B54" s="171"/>
    </row>
    <row r="55" spans="1:2" ht="39.6" x14ac:dyDescent="0.25">
      <c r="A55" s="170" t="s">
        <v>562</v>
      </c>
      <c r="B55" s="171"/>
    </row>
    <row r="56" spans="1:2" x14ac:dyDescent="0.25">
      <c r="A56" s="171"/>
      <c r="B56" s="171"/>
    </row>
    <row r="57" spans="1:2" ht="26.4" x14ac:dyDescent="0.25">
      <c r="A57" s="170" t="s">
        <v>563</v>
      </c>
      <c r="B57" s="171"/>
    </row>
    <row r="58" spans="1:2" x14ac:dyDescent="0.25">
      <c r="A58" s="173"/>
      <c r="B58" s="171"/>
    </row>
    <row r="59" spans="1:2" x14ac:dyDescent="0.25">
      <c r="A59" s="170"/>
      <c r="B59" s="171"/>
    </row>
    <row r="60" spans="1:2" x14ac:dyDescent="0.25">
      <c r="A60" s="183" t="s">
        <v>538</v>
      </c>
      <c r="B60" s="171"/>
    </row>
    <row r="61" spans="1:2" x14ac:dyDescent="0.25">
      <c r="A61" s="174"/>
      <c r="B61" s="171"/>
    </row>
    <row r="62" spans="1:2" x14ac:dyDescent="0.25">
      <c r="A62" s="174" t="s">
        <v>654</v>
      </c>
    </row>
    <row r="63" spans="1:2" ht="39.6" x14ac:dyDescent="0.25">
      <c r="A63" s="184" t="s">
        <v>706</v>
      </c>
    </row>
    <row r="64" spans="1:2" x14ac:dyDescent="0.25">
      <c r="A64" s="174"/>
    </row>
    <row r="65" spans="1:1" x14ac:dyDescent="0.25">
      <c r="A65" s="174" t="s">
        <v>655</v>
      </c>
    </row>
    <row r="66" spans="1:1" ht="39.6" x14ac:dyDescent="0.25">
      <c r="A66" s="184" t="s">
        <v>715</v>
      </c>
    </row>
    <row r="67" spans="1:1" x14ac:dyDescent="0.25">
      <c r="A67" s="174"/>
    </row>
    <row r="68" spans="1:1" x14ac:dyDescent="0.25">
      <c r="A68" s="174" t="s">
        <v>656</v>
      </c>
    </row>
    <row r="69" spans="1:1" ht="66" x14ac:dyDescent="0.25">
      <c r="A69" s="174" t="s">
        <v>701</v>
      </c>
    </row>
    <row r="70" spans="1:1" x14ac:dyDescent="0.25">
      <c r="A70" s="174"/>
    </row>
    <row r="71" spans="1:1" x14ac:dyDescent="0.25">
      <c r="A71" s="174" t="s">
        <v>657</v>
      </c>
    </row>
    <row r="72" spans="1:1" x14ac:dyDescent="0.25">
      <c r="A72" s="185" t="s">
        <v>679</v>
      </c>
    </row>
    <row r="73" spans="1:1" x14ac:dyDescent="0.25">
      <c r="A73" s="174"/>
    </row>
    <row r="74" spans="1:1" x14ac:dyDescent="0.25">
      <c r="A74" s="174" t="s">
        <v>658</v>
      </c>
    </row>
    <row r="75" spans="1:1" x14ac:dyDescent="0.25">
      <c r="A75" s="176" t="s">
        <v>680</v>
      </c>
    </row>
    <row r="76" spans="1:1" ht="52.8" x14ac:dyDescent="0.25">
      <c r="A76" s="177" t="s">
        <v>699</v>
      </c>
    </row>
    <row r="77" spans="1:1" x14ac:dyDescent="0.25">
      <c r="A77" s="185"/>
    </row>
    <row r="78" spans="1:1" x14ac:dyDescent="0.25">
      <c r="A78" s="176" t="s">
        <v>681</v>
      </c>
    </row>
    <row r="79" spans="1:1" ht="39.6" x14ac:dyDescent="0.25">
      <c r="A79" s="184" t="s">
        <v>707</v>
      </c>
    </row>
    <row r="80" spans="1:1" x14ac:dyDescent="0.25">
      <c r="A80" s="185"/>
    </row>
    <row r="81" spans="1:1" x14ac:dyDescent="0.25">
      <c r="A81" s="176" t="s">
        <v>682</v>
      </c>
    </row>
    <row r="82" spans="1:1" ht="26.4" x14ac:dyDescent="0.25">
      <c r="A82" s="184" t="s">
        <v>708</v>
      </c>
    </row>
    <row r="83" spans="1:1" x14ac:dyDescent="0.25">
      <c r="A83" s="185"/>
    </row>
    <row r="84" spans="1:1" x14ac:dyDescent="0.25">
      <c r="A84" s="176" t="s">
        <v>683</v>
      </c>
    </row>
    <row r="85" spans="1:1" ht="145.19999999999999" x14ac:dyDescent="0.25">
      <c r="A85" s="177" t="s">
        <v>702</v>
      </c>
    </row>
    <row r="86" spans="1:1" ht="15" x14ac:dyDescent="0.25">
      <c r="A86" s="188"/>
    </row>
    <row r="87" spans="1:1" ht="26.4" x14ac:dyDescent="0.25">
      <c r="A87" s="176" t="s">
        <v>709</v>
      </c>
    </row>
    <row r="88" spans="1:1" ht="15" x14ac:dyDescent="0.25">
      <c r="A88" s="189"/>
    </row>
    <row r="89" spans="1:1" x14ac:dyDescent="0.25">
      <c r="A89" s="174" t="s">
        <v>394</v>
      </c>
    </row>
    <row r="90" spans="1:1" ht="39.6" x14ac:dyDescent="0.25">
      <c r="A90" s="184" t="s">
        <v>684</v>
      </c>
    </row>
    <row r="91" spans="1:1" x14ac:dyDescent="0.25">
      <c r="A91" s="174"/>
    </row>
    <row r="92" spans="1:1" x14ac:dyDescent="0.25">
      <c r="A92" s="174" t="s">
        <v>659</v>
      </c>
    </row>
    <row r="93" spans="1:1" ht="66" x14ac:dyDescent="0.25">
      <c r="A93" s="184" t="s">
        <v>710</v>
      </c>
    </row>
    <row r="94" spans="1:1" x14ac:dyDescent="0.25">
      <c r="A94" s="174"/>
    </row>
    <row r="95" spans="1:1" x14ac:dyDescent="0.25">
      <c r="A95" s="174" t="s">
        <v>660</v>
      </c>
    </row>
    <row r="96" spans="1:1" ht="26.4" x14ac:dyDescent="0.25">
      <c r="A96" s="184" t="s">
        <v>716</v>
      </c>
    </row>
    <row r="97" spans="1:1" x14ac:dyDescent="0.25">
      <c r="A97" s="174"/>
    </row>
    <row r="98" spans="1:1" x14ac:dyDescent="0.25">
      <c r="A98" s="174" t="s">
        <v>415</v>
      </c>
    </row>
    <row r="99" spans="1:1" ht="26.4" x14ac:dyDescent="0.25">
      <c r="A99" s="174" t="s">
        <v>711</v>
      </c>
    </row>
    <row r="100" spans="1:1" x14ac:dyDescent="0.25">
      <c r="A100" s="174"/>
    </row>
    <row r="101" spans="1:1" x14ac:dyDescent="0.25">
      <c r="A101" s="174" t="s">
        <v>661</v>
      </c>
    </row>
    <row r="102" spans="1:1" x14ac:dyDescent="0.25">
      <c r="A102" s="294" t="s">
        <v>712</v>
      </c>
    </row>
    <row r="103" spans="1:1" x14ac:dyDescent="0.25">
      <c r="A103" s="174"/>
    </row>
    <row r="104" spans="1:1" x14ac:dyDescent="0.25">
      <c r="A104" s="174"/>
    </row>
    <row r="105" spans="1:1" x14ac:dyDescent="0.25">
      <c r="A105" s="174"/>
    </row>
    <row r="106" spans="1:1" x14ac:dyDescent="0.25">
      <c r="A106" s="174"/>
    </row>
    <row r="107" spans="1:1" x14ac:dyDescent="0.25">
      <c r="A107" s="174"/>
    </row>
    <row r="108" spans="1:1" x14ac:dyDescent="0.25">
      <c r="A108" s="174"/>
    </row>
    <row r="109" spans="1:1" x14ac:dyDescent="0.25">
      <c r="A109" s="174"/>
    </row>
    <row r="110" spans="1:1" x14ac:dyDescent="0.25">
      <c r="A110" s="174"/>
    </row>
    <row r="111" spans="1:1" x14ac:dyDescent="0.25">
      <c r="A111" s="174"/>
    </row>
    <row r="112" spans="1:1" x14ac:dyDescent="0.25">
      <c r="A112" s="174"/>
    </row>
    <row r="113" spans="1:1" x14ac:dyDescent="0.25">
      <c r="A113" s="174"/>
    </row>
    <row r="114" spans="1:1" x14ac:dyDescent="0.25">
      <c r="A114" s="174"/>
    </row>
    <row r="115" spans="1:1" x14ac:dyDescent="0.25">
      <c r="A115" s="174"/>
    </row>
    <row r="116" spans="1:1" x14ac:dyDescent="0.25">
      <c r="A116" s="174"/>
    </row>
    <row r="117" spans="1:1" x14ac:dyDescent="0.25">
      <c r="A117" s="174"/>
    </row>
    <row r="118" spans="1:1" x14ac:dyDescent="0.25">
      <c r="A118" s="174"/>
    </row>
    <row r="119" spans="1:1" x14ac:dyDescent="0.25">
      <c r="A119" s="174"/>
    </row>
    <row r="120" spans="1:1" x14ac:dyDescent="0.25">
      <c r="A120" s="174"/>
    </row>
    <row r="121" spans="1:1" x14ac:dyDescent="0.25">
      <c r="A121" s="174" t="s">
        <v>662</v>
      </c>
    </row>
    <row r="122" spans="1:1" x14ac:dyDescent="0.25">
      <c r="A122" s="174" t="s">
        <v>714</v>
      </c>
    </row>
    <row r="123" spans="1:1" x14ac:dyDescent="0.25">
      <c r="A123" s="174"/>
    </row>
    <row r="124" spans="1:1" x14ac:dyDescent="0.25">
      <c r="A124" s="174" t="s">
        <v>663</v>
      </c>
    </row>
    <row r="125" spans="1:1" ht="39.6" x14ac:dyDescent="0.25">
      <c r="A125" s="294" t="s">
        <v>717</v>
      </c>
    </row>
    <row r="126" spans="1:1" x14ac:dyDescent="0.25">
      <c r="A126" s="174"/>
    </row>
    <row r="127" spans="1:1" x14ac:dyDescent="0.25">
      <c r="A127" s="174" t="s">
        <v>664</v>
      </c>
    </row>
    <row r="128" spans="1:1" x14ac:dyDescent="0.25">
      <c r="A128" s="174" t="s">
        <v>719</v>
      </c>
    </row>
    <row r="129" spans="1:1" x14ac:dyDescent="0.25">
      <c r="A129" s="174" t="s">
        <v>718</v>
      </c>
    </row>
    <row r="130" spans="1:1" x14ac:dyDescent="0.25">
      <c r="A130" s="174"/>
    </row>
    <row r="131" spans="1:1" x14ac:dyDescent="0.25">
      <c r="A131" s="174"/>
    </row>
    <row r="132" spans="1:1" x14ac:dyDescent="0.25">
      <c r="A132" s="174"/>
    </row>
    <row r="133" spans="1:1" x14ac:dyDescent="0.25">
      <c r="A133" s="174"/>
    </row>
    <row r="134" spans="1:1" x14ac:dyDescent="0.25">
      <c r="A134" s="174"/>
    </row>
    <row r="135" spans="1:1" x14ac:dyDescent="0.25">
      <c r="A135" s="174"/>
    </row>
    <row r="136" spans="1:1" x14ac:dyDescent="0.25">
      <c r="A136" s="174"/>
    </row>
    <row r="137" spans="1:1" x14ac:dyDescent="0.25">
      <c r="A137" s="174"/>
    </row>
    <row r="138" spans="1:1" x14ac:dyDescent="0.25">
      <c r="A138" s="174"/>
    </row>
    <row r="139" spans="1:1" x14ac:dyDescent="0.25">
      <c r="A139" s="174"/>
    </row>
    <row r="140" spans="1:1" x14ac:dyDescent="0.25">
      <c r="A140" s="174"/>
    </row>
    <row r="141" spans="1:1" x14ac:dyDescent="0.25">
      <c r="A141" s="174"/>
    </row>
    <row r="142" spans="1:1" x14ac:dyDescent="0.25">
      <c r="A142" s="174"/>
    </row>
    <row r="143" spans="1:1" x14ac:dyDescent="0.25">
      <c r="A143" s="174"/>
    </row>
    <row r="144" spans="1:1" x14ac:dyDescent="0.25">
      <c r="A144" s="174"/>
    </row>
    <row r="145" spans="1:1" x14ac:dyDescent="0.25">
      <c r="A145" s="174"/>
    </row>
    <row r="146" spans="1:1" x14ac:dyDescent="0.25">
      <c r="A146" s="174"/>
    </row>
    <row r="147" spans="1:1" x14ac:dyDescent="0.25">
      <c r="A147" s="174"/>
    </row>
    <row r="148" spans="1:1" x14ac:dyDescent="0.25">
      <c r="A148" s="174"/>
    </row>
    <row r="149" spans="1:1" x14ac:dyDescent="0.25">
      <c r="A149" s="174"/>
    </row>
    <row r="150" spans="1:1" ht="15" x14ac:dyDescent="0.35">
      <c r="A150" s="295" t="s">
        <v>720</v>
      </c>
    </row>
    <row r="151" spans="1:1" x14ac:dyDescent="0.25">
      <c r="A151" s="174"/>
    </row>
    <row r="152" spans="1:1" x14ac:dyDescent="0.25">
      <c r="A152" s="174"/>
    </row>
    <row r="153" spans="1:1" x14ac:dyDescent="0.25">
      <c r="A153" s="174"/>
    </row>
    <row r="154" spans="1:1" x14ac:dyDescent="0.25">
      <c r="A154" s="174"/>
    </row>
    <row r="155" spans="1:1" x14ac:dyDescent="0.25">
      <c r="A155" s="174"/>
    </row>
    <row r="156" spans="1:1" x14ac:dyDescent="0.25">
      <c r="A156" s="174"/>
    </row>
    <row r="157" spans="1:1" x14ac:dyDescent="0.25">
      <c r="A157" s="174"/>
    </row>
    <row r="158" spans="1:1" x14ac:dyDescent="0.25">
      <c r="A158" s="174"/>
    </row>
    <row r="159" spans="1:1" x14ac:dyDescent="0.25">
      <c r="A159" s="174"/>
    </row>
    <row r="160" spans="1:1" x14ac:dyDescent="0.25">
      <c r="A160" s="174"/>
    </row>
    <row r="161" spans="1:1" x14ac:dyDescent="0.25">
      <c r="A161" s="174"/>
    </row>
    <row r="162" spans="1:1" x14ac:dyDescent="0.25">
      <c r="A162" s="174"/>
    </row>
    <row r="163" spans="1:1" x14ac:dyDescent="0.25">
      <c r="A163" s="174"/>
    </row>
    <row r="164" spans="1:1" x14ac:dyDescent="0.25">
      <c r="A164" s="174"/>
    </row>
    <row r="165" spans="1:1" x14ac:dyDescent="0.25">
      <c r="A165" s="174"/>
    </row>
    <row r="166" spans="1:1" x14ac:dyDescent="0.25">
      <c r="A166" s="174"/>
    </row>
    <row r="167" spans="1:1" x14ac:dyDescent="0.25">
      <c r="A167" s="174"/>
    </row>
    <row r="168" spans="1:1" x14ac:dyDescent="0.25">
      <c r="A168" s="174"/>
    </row>
    <row r="169" spans="1:1" x14ac:dyDescent="0.25">
      <c r="A169" s="174"/>
    </row>
    <row r="170" spans="1:1" x14ac:dyDescent="0.25">
      <c r="A170" s="174"/>
    </row>
    <row r="171" spans="1:1" x14ac:dyDescent="0.25">
      <c r="A171" s="174"/>
    </row>
    <row r="172" spans="1:1" x14ac:dyDescent="0.25">
      <c r="A172" s="174" t="s">
        <v>665</v>
      </c>
    </row>
    <row r="173" spans="1:1" ht="26.4" x14ac:dyDescent="0.25">
      <c r="A173" s="174" t="s">
        <v>685</v>
      </c>
    </row>
    <row r="174" spans="1:1" ht="26.4" x14ac:dyDescent="0.25">
      <c r="A174" s="174" t="s">
        <v>697</v>
      </c>
    </row>
    <row r="175" spans="1:1" x14ac:dyDescent="0.25">
      <c r="A175" s="186"/>
    </row>
    <row r="176" spans="1:1" x14ac:dyDescent="0.25">
      <c r="A176" s="186"/>
    </row>
    <row r="177" spans="1:1" x14ac:dyDescent="0.25">
      <c r="A177" s="186"/>
    </row>
    <row r="178" spans="1:1" x14ac:dyDescent="0.25">
      <c r="A178" s="186"/>
    </row>
    <row r="179" spans="1:1" x14ac:dyDescent="0.25">
      <c r="A179" s="186"/>
    </row>
    <row r="180" spans="1:1" x14ac:dyDescent="0.25">
      <c r="A180" s="186"/>
    </row>
    <row r="181" spans="1:1" x14ac:dyDescent="0.25">
      <c r="A181" s="186"/>
    </row>
    <row r="182" spans="1:1" x14ac:dyDescent="0.25">
      <c r="A182" s="186"/>
    </row>
    <row r="183" spans="1:1" x14ac:dyDescent="0.25">
      <c r="A183" s="186"/>
    </row>
    <row r="184" spans="1:1" x14ac:dyDescent="0.25">
      <c r="A184" s="186"/>
    </row>
    <row r="185" spans="1:1" x14ac:dyDescent="0.25">
      <c r="A185" s="186"/>
    </row>
    <row r="186" spans="1:1" x14ac:dyDescent="0.25">
      <c r="A186" s="186"/>
    </row>
    <row r="187" spans="1:1" x14ac:dyDescent="0.25">
      <c r="A187" s="186"/>
    </row>
    <row r="188" spans="1:1" x14ac:dyDescent="0.25">
      <c r="A188" s="186"/>
    </row>
    <row r="189" spans="1:1" x14ac:dyDescent="0.25">
      <c r="A189" s="186"/>
    </row>
    <row r="190" spans="1:1" x14ac:dyDescent="0.25">
      <c r="A190" s="186"/>
    </row>
    <row r="191" spans="1:1" x14ac:dyDescent="0.25">
      <c r="A191" s="186"/>
    </row>
    <row r="192" spans="1:1" x14ac:dyDescent="0.25">
      <c r="A192" s="186"/>
    </row>
    <row r="193" spans="1:2" x14ac:dyDescent="0.25">
      <c r="A193" s="186"/>
    </row>
    <row r="194" spans="1:2" x14ac:dyDescent="0.25">
      <c r="A194" s="174"/>
    </row>
    <row r="195" spans="1:2" x14ac:dyDescent="0.25">
      <c r="A195" s="174"/>
    </row>
    <row r="196" spans="1:2" x14ac:dyDescent="0.25">
      <c r="A196" s="174" t="s">
        <v>666</v>
      </c>
    </row>
    <row r="197" spans="1:2" ht="27" thickBot="1" x14ac:dyDescent="0.3">
      <c r="A197" s="176" t="s">
        <v>713</v>
      </c>
    </row>
    <row r="198" spans="1:2" ht="36.6" thickBot="1" x14ac:dyDescent="0.3">
      <c r="A198" s="178" t="s">
        <v>686</v>
      </c>
      <c r="B198" s="190" t="s">
        <v>687</v>
      </c>
    </row>
    <row r="199" spans="1:2" ht="14.4" thickBot="1" x14ac:dyDescent="0.3">
      <c r="A199" s="179" t="s">
        <v>688</v>
      </c>
      <c r="B199" s="180">
        <v>57213</v>
      </c>
    </row>
    <row r="200" spans="1:2" ht="14.4" thickBot="1" x14ac:dyDescent="0.3">
      <c r="A200" s="179" t="s">
        <v>689</v>
      </c>
      <c r="B200" s="180">
        <v>21083</v>
      </c>
    </row>
    <row r="201" spans="1:2" ht="14.4" thickBot="1" x14ac:dyDescent="0.3">
      <c r="A201" s="181" t="s">
        <v>690</v>
      </c>
      <c r="B201" s="182">
        <v>78296</v>
      </c>
    </row>
    <row r="202" spans="1:2" ht="14.4" thickBot="1" x14ac:dyDescent="0.3">
      <c r="A202" s="179" t="s">
        <v>691</v>
      </c>
      <c r="B202" s="180">
        <v>1628</v>
      </c>
    </row>
    <row r="203" spans="1:2" ht="14.4" thickBot="1" x14ac:dyDescent="0.3">
      <c r="A203" s="181" t="s">
        <v>692</v>
      </c>
      <c r="B203" s="182">
        <v>1628</v>
      </c>
    </row>
    <row r="204" spans="1:2" ht="14.4" thickBot="1" x14ac:dyDescent="0.3">
      <c r="A204" s="181" t="s">
        <v>693</v>
      </c>
      <c r="B204" s="182">
        <v>79924</v>
      </c>
    </row>
    <row r="205" spans="1:2" ht="47.4" customHeight="1" x14ac:dyDescent="0.25">
      <c r="A205" s="176" t="s">
        <v>694</v>
      </c>
    </row>
    <row r="206" spans="1:2" x14ac:dyDescent="0.25">
      <c r="A206" s="174"/>
    </row>
    <row r="207" spans="1:2" x14ac:dyDescent="0.25">
      <c r="A207" s="174" t="s">
        <v>667</v>
      </c>
    </row>
    <row r="208" spans="1:2" x14ac:dyDescent="0.25">
      <c r="A208" s="174" t="s">
        <v>668</v>
      </c>
    </row>
    <row r="209" spans="1:1" x14ac:dyDescent="0.25">
      <c r="A209" s="174"/>
    </row>
    <row r="210" spans="1:1" x14ac:dyDescent="0.25">
      <c r="A210" s="174" t="s">
        <v>669</v>
      </c>
    </row>
    <row r="211" spans="1:1" x14ac:dyDescent="0.25">
      <c r="A211" s="174" t="s">
        <v>670</v>
      </c>
    </row>
    <row r="212" spans="1:1" x14ac:dyDescent="0.25">
      <c r="A212" s="174"/>
    </row>
    <row r="213" spans="1:1" x14ac:dyDescent="0.25">
      <c r="A213" s="174" t="s">
        <v>671</v>
      </c>
    </row>
    <row r="214" spans="1:1" ht="26.4" x14ac:dyDescent="0.25">
      <c r="A214" s="184" t="s">
        <v>695</v>
      </c>
    </row>
    <row r="215" spans="1:1" x14ac:dyDescent="0.25">
      <c r="A215" s="174"/>
    </row>
    <row r="216" spans="1:1" x14ac:dyDescent="0.25">
      <c r="A216" s="174" t="s">
        <v>672</v>
      </c>
    </row>
    <row r="217" spans="1:1" ht="26.4" x14ac:dyDescent="0.25">
      <c r="A217" s="174" t="s">
        <v>673</v>
      </c>
    </row>
    <row r="218" spans="1:1" x14ac:dyDescent="0.25">
      <c r="A218" s="174"/>
    </row>
    <row r="219" spans="1:1" x14ac:dyDescent="0.25">
      <c r="A219" s="174" t="s">
        <v>674</v>
      </c>
    </row>
    <row r="220" spans="1:1" x14ac:dyDescent="0.25">
      <c r="A220" s="174" t="s">
        <v>696</v>
      </c>
    </row>
    <row r="221" spans="1:1" x14ac:dyDescent="0.25">
      <c r="A221" s="174"/>
    </row>
    <row r="222" spans="1:1" x14ac:dyDescent="0.25">
      <c r="A222" s="174" t="s">
        <v>675</v>
      </c>
    </row>
    <row r="223" spans="1:1" x14ac:dyDescent="0.25">
      <c r="A223" s="174" t="s">
        <v>676</v>
      </c>
    </row>
    <row r="224" spans="1:1" x14ac:dyDescent="0.25">
      <c r="A224" s="174"/>
    </row>
    <row r="225" spans="1:1" x14ac:dyDescent="0.25">
      <c r="A225" s="174" t="s">
        <v>677</v>
      </c>
    </row>
    <row r="226" spans="1:1" ht="39.6" x14ac:dyDescent="0.25">
      <c r="A226" s="187" t="s">
        <v>700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Jelena Matijević</cp:lastModifiedBy>
  <dcterms:created xsi:type="dcterms:W3CDTF">2023-02-10T06:51:49Z</dcterms:created>
  <dcterms:modified xsi:type="dcterms:W3CDTF">2026-02-21T23:03:00Z</dcterms:modified>
</cp:coreProperties>
</file>