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6\10 MJESEČNE KONSOLIDACIJE\03 2026\70 BURZA\02 RADNO NEREVIDIRANO TFI\"/>
    </mc:Choice>
  </mc:AlternateContent>
  <xr:revisionPtr revIDLastSave="0" documentId="13_ncr:1_{2388D412-D6D9-4FFB-ADAE-3C40CCE35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F5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M62" i="2" s="1"/>
  <c r="N62" i="2"/>
  <c r="P62" i="2" s="1"/>
  <c r="O62" i="2"/>
  <c r="E62" i="2"/>
  <c r="G62" i="2" s="1"/>
  <c r="F57" i="2"/>
  <c r="H57" i="2"/>
  <c r="J57" i="2" s="1"/>
  <c r="I57" i="2"/>
  <c r="K57" i="2"/>
  <c r="K56" i="2" s="1"/>
  <c r="L57" i="2"/>
  <c r="N57" i="2"/>
  <c r="P57" i="2" s="1"/>
  <c r="O57" i="2"/>
  <c r="E57" i="2"/>
  <c r="F50" i="2"/>
  <c r="H50" i="2"/>
  <c r="J50" i="2" s="1"/>
  <c r="I50" i="2"/>
  <c r="K50" i="2"/>
  <c r="L50" i="2"/>
  <c r="N50" i="2"/>
  <c r="P50" i="2" s="1"/>
  <c r="O50" i="2"/>
  <c r="E50" i="2"/>
  <c r="G50" i="2" s="1"/>
  <c r="F41" i="2"/>
  <c r="G41" i="2" s="1"/>
  <c r="H41" i="2"/>
  <c r="J41" i="2" s="1"/>
  <c r="I41" i="2"/>
  <c r="K41" i="2"/>
  <c r="L41" i="2"/>
  <c r="N41" i="2"/>
  <c r="P41" i="2" s="1"/>
  <c r="O41" i="2"/>
  <c r="E41" i="2"/>
  <c r="F33" i="2"/>
  <c r="G33" i="2" s="1"/>
  <c r="H33" i="2"/>
  <c r="I33" i="2"/>
  <c r="K33" i="2"/>
  <c r="L33" i="2"/>
  <c r="N33" i="2"/>
  <c r="N23" i="2" s="1"/>
  <c r="P23" i="2" s="1"/>
  <c r="O33" i="2"/>
  <c r="O23" i="2" s="1"/>
  <c r="E33" i="2"/>
  <c r="F24" i="2"/>
  <c r="F23" i="2" s="1"/>
  <c r="H24" i="2"/>
  <c r="J24" i="2" s="1"/>
  <c r="I24" i="2"/>
  <c r="K24" i="2"/>
  <c r="L24" i="2"/>
  <c r="N24" i="2"/>
  <c r="P24" i="2" s="1"/>
  <c r="O24" i="2"/>
  <c r="E24" i="2"/>
  <c r="F19" i="2"/>
  <c r="H19" i="2"/>
  <c r="J19" i="2" s="1"/>
  <c r="I19" i="2"/>
  <c r="K19" i="2"/>
  <c r="M19" i="2" s="1"/>
  <c r="L19" i="2"/>
  <c r="N19" i="2"/>
  <c r="P19" i="2" s="1"/>
  <c r="O19" i="2"/>
  <c r="E19" i="2"/>
  <c r="G19" i="2" s="1"/>
  <c r="F7" i="2"/>
  <c r="H7" i="2"/>
  <c r="J7" i="2" s="1"/>
  <c r="I7" i="2"/>
  <c r="K7" i="2"/>
  <c r="M7" i="2" s="1"/>
  <c r="L7" i="2"/>
  <c r="N7" i="2"/>
  <c r="P7" i="2" s="1"/>
  <c r="O7" i="2"/>
  <c r="E7" i="2"/>
  <c r="O56" i="2" l="1"/>
  <c r="M50" i="2"/>
  <c r="M41" i="2"/>
  <c r="M33" i="2"/>
  <c r="M24" i="2"/>
  <c r="I56" i="2"/>
  <c r="E56" i="2"/>
  <c r="G57" i="2"/>
  <c r="J33" i="2"/>
  <c r="I23" i="2"/>
  <c r="E23" i="2"/>
  <c r="G23" i="2" s="1"/>
  <c r="H23" i="2"/>
  <c r="J23" i="2" s="1"/>
  <c r="F62" i="4"/>
  <c r="F64" i="4" s="1"/>
  <c r="F66" i="4" s="1"/>
  <c r="L22" i="2"/>
  <c r="L23" i="2"/>
  <c r="K23" i="2"/>
  <c r="G24" i="2"/>
  <c r="M57" i="2"/>
  <c r="F22" i="2"/>
  <c r="F49" i="2" s="1"/>
  <c r="F53" i="2" s="1"/>
  <c r="F70" i="2" s="1"/>
  <c r="L56" i="2"/>
  <c r="M56" i="2" s="1"/>
  <c r="H56" i="2"/>
  <c r="P33" i="2"/>
  <c r="J62" i="2"/>
  <c r="E5" i="4"/>
  <c r="E62" i="4" s="1"/>
  <c r="E64" i="4" s="1"/>
  <c r="E66" i="4" s="1"/>
  <c r="G7" i="2"/>
  <c r="N56" i="2"/>
  <c r="P56" i="2" s="1"/>
  <c r="F56" i="2"/>
  <c r="F11" i="2"/>
  <c r="H11" i="2"/>
  <c r="I11" i="2"/>
  <c r="I22" i="2" s="1"/>
  <c r="I49" i="2" s="1"/>
  <c r="I53" i="2" s="1"/>
  <c r="I70" i="2" s="1"/>
  <c r="K11" i="2"/>
  <c r="L11" i="2"/>
  <c r="N11" i="2"/>
  <c r="O11" i="2"/>
  <c r="O22" i="2" s="1"/>
  <c r="O49" i="2" s="1"/>
  <c r="O53" i="2" s="1"/>
  <c r="E11" i="2"/>
  <c r="G11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J9" i="1" s="1"/>
  <c r="F111" i="1"/>
  <c r="H111" i="1"/>
  <c r="J111" i="1" s="1"/>
  <c r="I111" i="1"/>
  <c r="E111" i="1"/>
  <c r="F105" i="1"/>
  <c r="H105" i="1"/>
  <c r="I105" i="1"/>
  <c r="E105" i="1"/>
  <c r="F102" i="1"/>
  <c r="H102" i="1"/>
  <c r="I102" i="1"/>
  <c r="E102" i="1"/>
  <c r="G102" i="1" s="1"/>
  <c r="F99" i="1"/>
  <c r="H99" i="1"/>
  <c r="I99" i="1"/>
  <c r="J99" i="1" s="1"/>
  <c r="E99" i="1"/>
  <c r="F93" i="1"/>
  <c r="H93" i="1"/>
  <c r="J93" i="1" s="1"/>
  <c r="I93" i="1"/>
  <c r="E93" i="1"/>
  <c r="F89" i="1"/>
  <c r="H89" i="1"/>
  <c r="I89" i="1"/>
  <c r="E89" i="1"/>
  <c r="G89" i="1" s="1"/>
  <c r="F85" i="1"/>
  <c r="H85" i="1"/>
  <c r="I85" i="1"/>
  <c r="E85" i="1"/>
  <c r="F79" i="1"/>
  <c r="H79" i="1"/>
  <c r="J79" i="1" s="1"/>
  <c r="I79" i="1"/>
  <c r="E79" i="1"/>
  <c r="F76" i="1"/>
  <c r="H76" i="1"/>
  <c r="I76" i="1"/>
  <c r="E76" i="1"/>
  <c r="G76" i="1" s="1"/>
  <c r="F72" i="1"/>
  <c r="H72" i="1"/>
  <c r="I72" i="1"/>
  <c r="E72" i="1"/>
  <c r="F67" i="1"/>
  <c r="H67" i="1"/>
  <c r="I67" i="1"/>
  <c r="E67" i="1"/>
  <c r="F63" i="1"/>
  <c r="H63" i="1"/>
  <c r="I63" i="1"/>
  <c r="E63" i="1"/>
  <c r="G63" i="1" s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G45" i="1" s="1"/>
  <c r="F41" i="1"/>
  <c r="H41" i="1"/>
  <c r="I41" i="1"/>
  <c r="E41" i="1"/>
  <c r="F37" i="1"/>
  <c r="H37" i="1"/>
  <c r="J37" i="1" s="1"/>
  <c r="I37" i="1"/>
  <c r="E37" i="1"/>
  <c r="F30" i="1"/>
  <c r="H30" i="1"/>
  <c r="I30" i="1"/>
  <c r="E30" i="1"/>
  <c r="F25" i="1"/>
  <c r="H25" i="1"/>
  <c r="I25" i="1"/>
  <c r="E25" i="1"/>
  <c r="F20" i="1"/>
  <c r="H20" i="1"/>
  <c r="J20" i="1" s="1"/>
  <c r="I20" i="1"/>
  <c r="E20" i="1"/>
  <c r="F15" i="1"/>
  <c r="H15" i="1"/>
  <c r="I15" i="1"/>
  <c r="E15" i="1"/>
  <c r="G15" i="1" s="1"/>
  <c r="F9" i="1"/>
  <c r="I9" i="1"/>
  <c r="E9" i="1"/>
  <c r="H6" i="1"/>
  <c r="I6" i="1"/>
  <c r="O70" i="2" l="1"/>
  <c r="L49" i="2"/>
  <c r="L53" i="2" s="1"/>
  <c r="L70" i="2" s="1"/>
  <c r="M23" i="2"/>
  <c r="J56" i="2"/>
  <c r="G56" i="2"/>
  <c r="E22" i="2"/>
  <c r="G22" i="2" s="1"/>
  <c r="G49" i="2" s="1"/>
  <c r="J105" i="1"/>
  <c r="I84" i="1"/>
  <c r="G85" i="1"/>
  <c r="J72" i="1"/>
  <c r="J85" i="1"/>
  <c r="J67" i="1"/>
  <c r="J89" i="1"/>
  <c r="J45" i="1"/>
  <c r="J76" i="1"/>
  <c r="J102" i="1"/>
  <c r="G20" i="1"/>
  <c r="G37" i="1"/>
  <c r="G50" i="1"/>
  <c r="G67" i="1"/>
  <c r="G79" i="1"/>
  <c r="G93" i="1"/>
  <c r="G105" i="1"/>
  <c r="J50" i="1"/>
  <c r="J6" i="1"/>
  <c r="G25" i="1"/>
  <c r="G41" i="1"/>
  <c r="G72" i="1"/>
  <c r="G99" i="1"/>
  <c r="G111" i="1"/>
  <c r="I62" i="1"/>
  <c r="I115" i="1" s="1"/>
  <c r="J63" i="1"/>
  <c r="J41" i="1"/>
  <c r="I36" i="1"/>
  <c r="J30" i="1"/>
  <c r="I19" i="1"/>
  <c r="I13" i="1" s="1"/>
  <c r="I60" i="1" s="1"/>
  <c r="G30" i="1"/>
  <c r="J25" i="1"/>
  <c r="J15" i="1"/>
  <c r="G9" i="1"/>
  <c r="E49" i="2"/>
  <c r="J54" i="1"/>
  <c r="J53" i="1" s="1"/>
  <c r="P11" i="2"/>
  <c r="N22" i="2"/>
  <c r="G54" i="1"/>
  <c r="G53" i="1" s="1"/>
  <c r="K22" i="2"/>
  <c r="M11" i="2"/>
  <c r="E84" i="1"/>
  <c r="H22" i="2"/>
  <c r="J11" i="2"/>
  <c r="G6" i="1"/>
  <c r="H84" i="1"/>
  <c r="J84" i="1" s="1"/>
  <c r="F84" i="1"/>
  <c r="H62" i="1"/>
  <c r="F62" i="1"/>
  <c r="E62" i="1"/>
  <c r="H36" i="1"/>
  <c r="J36" i="1" s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G31" i="3"/>
  <c r="F31" i="3"/>
  <c r="E31" i="3"/>
  <c r="D31" i="3"/>
  <c r="C31" i="3"/>
  <c r="C29" i="3" s="1"/>
  <c r="J30" i="3"/>
  <c r="L30" i="3" s="1"/>
  <c r="H29" i="3"/>
  <c r="G29" i="3"/>
  <c r="F29" i="3"/>
  <c r="E29" i="3"/>
  <c r="D29" i="3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C24" i="3" s="1"/>
  <c r="J8" i="3"/>
  <c r="L8" i="3" s="1"/>
  <c r="J7" i="3"/>
  <c r="L7" i="3" s="1"/>
  <c r="J19" i="3" l="1"/>
  <c r="L19" i="3" s="1"/>
  <c r="K24" i="3"/>
  <c r="F60" i="1"/>
  <c r="K49" i="2"/>
  <c r="K53" i="2" s="1"/>
  <c r="M22" i="2"/>
  <c r="M49" i="2" s="1"/>
  <c r="F115" i="1"/>
  <c r="N49" i="2"/>
  <c r="N53" i="2" s="1"/>
  <c r="P22" i="2"/>
  <c r="P49" i="2" s="1"/>
  <c r="E115" i="1"/>
  <c r="G62" i="1"/>
  <c r="J29" i="3"/>
  <c r="L29" i="3" s="1"/>
  <c r="H115" i="1"/>
  <c r="J115" i="1" s="1"/>
  <c r="J62" i="1"/>
  <c r="E13" i="1"/>
  <c r="G13" i="1" s="1"/>
  <c r="G19" i="1"/>
  <c r="J38" i="3"/>
  <c r="L38" i="3" s="1"/>
  <c r="J31" i="3"/>
  <c r="L31" i="3" s="1"/>
  <c r="H13" i="1"/>
  <c r="J19" i="1"/>
  <c r="H49" i="2"/>
  <c r="H53" i="2" s="1"/>
  <c r="J22" i="2"/>
  <c r="J49" i="2" s="1"/>
  <c r="E24" i="3"/>
  <c r="E25" i="3" s="1"/>
  <c r="E28" i="3" s="1"/>
  <c r="E43" i="3" s="1"/>
  <c r="G36" i="1"/>
  <c r="G84" i="1"/>
  <c r="F24" i="3"/>
  <c r="F25" i="3" s="1"/>
  <c r="F28" i="3" s="1"/>
  <c r="F43" i="3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C25" i="3"/>
  <c r="K25" i="3"/>
  <c r="J12" i="3"/>
  <c r="L12" i="3" s="1"/>
  <c r="G115" i="1" l="1"/>
  <c r="N70" i="2"/>
  <c r="P70" i="2" s="1"/>
  <c r="P53" i="2"/>
  <c r="J53" i="2"/>
  <c r="H70" i="2"/>
  <c r="J70" i="2" s="1"/>
  <c r="J13" i="1"/>
  <c r="H60" i="1"/>
  <c r="J60" i="1" s="1"/>
  <c r="E60" i="1"/>
  <c r="G60" i="1" s="1"/>
  <c r="M53" i="2"/>
  <c r="K70" i="2"/>
  <c r="M70" i="2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<sst xmlns="http://schemas.openxmlformats.org/spreadsheetml/2006/main" count="1091" uniqueCount="720">
  <si>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</si>
  <si>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</si>
  <si>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</si>
  <si>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</si>
  <si>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</si>
  <si>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</si>
  <si>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</si>
  <si>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</si>
  <si>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</si>
  <si>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</si>
  <si>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</si>
  <si>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</si>
  <si>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</si>
  <si>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</si>
  <si>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</si>
  <si>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</si>
  <si>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</si>
  <si>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</si>
  <si>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</si>
  <si>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</si>
  <si>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</si>
  <si>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</si>
  <si>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</si>
  <si>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</si>
  <si>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</si>
  <si>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</si>
  <si>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</si>
  <si>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</si>
  <si>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</si>
  <si>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</si>
  <si>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</si>
  <si>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</si>
  <si>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</si>
  <si>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</si>
  <si>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</si>
  <si>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</si>
  <si>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</si>
  <si>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</si>
  <si>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</si>
  <si>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</si>
  <si>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</si>
  <si>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</si>
  <si>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</si>
  <si>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</si>
  <si>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</si>
  <si>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</si>
  <si>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</si>
  <si>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</si>
  <si>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</si>
  <si>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</si>
  <si>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</si>
  <si>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</si>
  <si>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</si>
  <si>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</si>
  <si>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</si>
  <si>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</si>
  <si>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</si>
  <si>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</si>
  <si>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</si>
  <si>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</si>
  <si>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</si>
  <si>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</si>
  <si>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</si>
  <si>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</si>
  <si>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</si>
  <si>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</si>
  <si>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</si>
  <si>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</si>
  <si>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</si>
  <si>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</si>
  <si>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</si>
  <si>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</si>
  <si>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</si>
  <si>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</si>
  <si>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</si>
  <si>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</si>
  <si>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</si>
  <si>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</si>
  <si>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</si>
  <si>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</si>
  <si>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</si>
  <si>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</si>
  <si>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</si>
  <si>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</si>
  <si>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</si>
  <si>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</si>
  <si>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</si>
  <si>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</si>
  <si>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</si>
  <si>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</si>
  <si>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</si>
  <si>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</si>
  <si>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</si>
  <si>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</si>
  <si>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</si>
  <si>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</si>
  <si>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</si>
  <si>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</si>
  <si>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</si>
  <si>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</si>
  <si>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</si>
  <si>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</si>
  <si>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</si>
  <si>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</si>
  <si>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</si>
  <si>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</si>
  <si>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</si>
  <si>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</si>
  <si>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</si>
  <si>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</si>
  <si>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</si>
  <si>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</si>
  <si>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</si>
  <si>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</si>
  <si>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</si>
  <si>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</si>
  <si>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</si>
  <si>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</si>
  <si>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</si>
  <si>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</si>
  <si>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</si>
  <si>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</si>
  <si>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</si>
  <si>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</si>
  <si>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</si>
  <si>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</si>
  <si>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</si>
  <si>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</si>
  <si>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</si>
  <si>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</si>
  <si>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</si>
  <si>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</si>
  <si>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</si>
  <si>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</si>
  <si>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</si>
  <si>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</si>
  <si>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</si>
  <si>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</si>
  <si>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</si>
  <si>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</si>
  <si>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</si>
  <si>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</si>
  <si>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</si>
  <si>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</si>
  <si>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</si>
  <si>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</si>
  <si>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</si>
  <si>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</si>
  <si>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</si>
  <si>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</si>
  <si>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</si>
  <si>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</si>
  <si>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</si>
  <si>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</si>
  <si>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</si>
  <si>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</si>
  <si>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</si>
  <si>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</si>
  <si>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</si>
  <si>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</si>
  <si>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</si>
  <si>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</si>
  <si>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</si>
  <si>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</si>
  <si>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</si>
  <si>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</si>
  <si>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</si>
  <si>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</si>
  <si>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</si>
  <si>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</si>
  <si>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</si>
  <si>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</si>
  <si>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</si>
  <si>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</si>
  <si>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</si>
  <si>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</si>
  <si>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</si>
  <si>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</si>
  <si>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</si>
  <si>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</si>
  <si>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</si>
  <si>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</si>
  <si>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</si>
  <si>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</si>
  <si>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</si>
  <si>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</si>
  <si>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</si>
  <si>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</si>
  <si>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</si>
  <si>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</si>
  <si>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</si>
  <si>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</si>
  <si>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</si>
  <si>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</si>
  <si>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</si>
  <si>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</si>
  <si>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</si>
  <si>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</si>
  <si>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</si>
  <si>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</si>
  <si>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</si>
  <si>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</si>
  <si>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</si>
  <si>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</si>
  <si>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</si>
  <si>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</si>
  <si>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</si>
  <si>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</si>
  <si>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</si>
  <si>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</si>
  <si>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</si>
  <si>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</si>
  <si>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</si>
  <si>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</si>
  <si>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</si>
  <si>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</si>
  <si>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</si>
  <si>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</si>
  <si>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</si>
  <si>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</si>
  <si>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</si>
  <si>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</si>
  <si>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</si>
  <si>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</si>
  <si>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</si>
  <si>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</si>
  <si>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</si>
  <si>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</si>
  <si>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</si>
  <si>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</si>
  <si>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</si>
  <si>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</si>
  <si>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</si>
  <si>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</si>
  <si>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</si>
  <si>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</si>
  <si>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</si>
  <si>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</si>
  <si>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</si>
  <si>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</si>
  <si>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</si>
  <si>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</si>
  <si>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</si>
  <si>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</si>
  <si>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</si>
  <si>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</si>
  <si>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</si>
  <si>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</si>
  <si>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</si>
  <si>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</si>
  <si>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</si>
  <si>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</si>
  <si>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</si>
  <si>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</si>
  <si>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</si>
  <si>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</si>
  <si>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</si>
  <si>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</si>
  <si>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</si>
  <si>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</si>
  <si>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</si>
  <si>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</si>
  <si>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</si>
  <si>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</si>
  <si>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</si>
  <si>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</si>
  <si>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</si>
  <si>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</si>
  <si>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</si>
  <si>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</si>
  <si>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</si>
  <si>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</si>
  <si>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</si>
  <si>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</si>
  <si>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</si>
  <si>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</si>
  <si>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</si>
  <si>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</si>
  <si>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</si>
  <si>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</si>
  <si>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</si>
  <si>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</si>
  <si>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</si>
  <si>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</si>
  <si>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</si>
  <si>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</si>
  <si>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</si>
  <si>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</si>
  <si>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</si>
  <si>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</si>
  <si>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</si>
  <si>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</si>
  <si>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</si>
  <si>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</si>
  <si>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</si>
  <si>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</si>
  <si>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</si>
  <si>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</si>
  <si>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</si>
  <si>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</si>
  <si>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</si>
  <si>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</si>
  <si>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</si>
  <si>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</si>
  <si>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</si>
  <si>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</si>
  <si>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</si>
  <si>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</si>
  <si>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</si>
  <si>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</si>
  <si>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</si>
  <si>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</si>
  <si>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</si>
  <si>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</si>
  <si>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</si>
  <si>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</si>
  <si>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</si>
  <si>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</si>
  <si>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</si>
  <si>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</si>
  <si>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</si>
  <si>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</si>
  <si>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</si>
  <si>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</si>
  <si>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</si>
  <si>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</si>
  <si>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</si>
  <si>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</si>
  <si>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</si>
  <si>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</si>
  <si>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</si>
  <si>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</si>
  <si>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</si>
  <si>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</si>
  <si>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</si>
  <si>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</si>
  <si>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</si>
  <si>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</si>
  <si>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</si>
  <si>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</si>
  <si>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</si>
  <si>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</si>
  <si>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</si>
  <si>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</si>
  <si>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</si>
  <si>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</si>
  <si>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</si>
  <si>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</si>
  <si>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</si>
  <si>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</si>
  <si>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</si>
  <si>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</si>
  <si>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</si>
  <si>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</si>
  <si>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</si>
  <si>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</si>
  <si>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</si>
  <si>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</si>
  <si>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</si>
  <si>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</si>
  <si>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</si>
  <si>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</si>
  <si>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</si>
  <si>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</si>
  <si>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</si>
  <si>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</si>
  <si>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</si>
  <si>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</si>
  <si>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</si>
  <si>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</si>
  <si>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</si>
  <si>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</si>
  <si>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</si>
  <si>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</si>
  <si>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</si>
  <si>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</si>
  <si>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</si>
  <si>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</si>
  <si>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</si>
  <si>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</si>
  <si>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</si>
  <si>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</si>
  <si>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</si>
  <si>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</si>
  <si>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</si>
  <si>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</si>
  <si>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</si>
  <si>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</si>
  <si>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</si>
  <si>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</si>
  <si>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</si>
  <si>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</si>
  <si>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</si>
  <si>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</si>
  <si>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</si>
  <si>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</si>
  <si>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</si>
  <si>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</si>
  <si>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</si>
  <si>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</si>
  <si>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</si>
  <si>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</si>
  <si>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</si>
  <si>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</si>
  <si>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</si>
  <si>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</si>
  <si>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</si>
  <si>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</si>
  <si>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</si>
  <si>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</si>
  <si>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</si>
  <si>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</si>
  <si>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</si>
  <si>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</si>
  <si>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</si>
  <si>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</si>
  <si>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</si>
  <si>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</si>
  <si>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</si>
  <si>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</si>
  <si>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</si>
  <si>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</si>
  <si>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</si>
  <si>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</si>
  <si>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</si>
  <si>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</si>
  <si>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</si>
  <si>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</si>
  <si>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</si>
  <si>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</si>
  <si>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</si>
  <si>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</si>
  <si>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</si>
  <si>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</si>
  <si>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</si>
  <si>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</si>
  <si>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</si>
  <si>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</si>
  <si>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</si>
  <si>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</si>
  <si>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</si>
  <si>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</si>
  <si>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</si>
  <si>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</si>
  <si>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</si>
  <si>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</si>
  <si>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</si>
  <si>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</si>
  <si>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</si>
  <si>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</si>
  <si>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</si>
  <si>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</si>
  <si>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</si>
  <si>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</si>
  <si>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</si>
  <si>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</si>
  <si>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</si>
  <si>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</si>
  <si>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</si>
  <si>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</si>
  <si>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</si>
  <si>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</si>
  <si>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</si>
  <si>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</si>
  <si>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</si>
  <si>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</si>
  <si>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</si>
  <si>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</si>
  <si>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</si>
  <si>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</si>
  <si>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</si>
  <si>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</si>
  <si>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</si>
  <si>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</si>
  <si>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</si>
  <si>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</si>
  <si>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</si>
  <si>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</si>
  <si>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</si>
  <si>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</si>
  <si>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</si>
  <si>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</si>
  <si>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</si>
  <si>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</si>
  <si>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</si>
  <si>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</si>
  <si>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</si>
  <si>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</si>
  <si>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</si>
  <si>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</si>
  <si>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</si>
  <si>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</si>
  <si>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</si>
  <si>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</si>
  <si>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</si>
  <si>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</si>
  <si>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</si>
  <si>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</si>
  <si>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</si>
  <si>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</si>
  <si>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</si>
  <si>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</si>
  <si>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</si>
  <si>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</si>
  <si>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</si>
  <si>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</si>
  <si>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</si>
  <si>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</si>
  <si>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</si>
  <si>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</si>
  <si>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</si>
  <si>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</si>
  <si>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</si>
  <si>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</si>
  <si>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</si>
  <si>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</si>
  <si>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</si>
  <si>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</si>
  <si>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</si>
  <si>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</si>
  <si>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</si>
  <si>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</si>
  <si>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</si>
  <si>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</si>
  <si>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</si>
  <si>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</si>
  <si>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</si>
  <si>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</si>
  <si>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</si>
  <si>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</si>
  <si>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</si>
  <si>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</si>
  <si>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</si>
  <si>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</si>
  <si>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</si>
  <si>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</si>
  <si>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</si>
  <si>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</si>
  <si>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</si>
  <si>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</si>
  <si>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</si>
  <si>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</si>
  <si>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</si>
  <si>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</si>
  <si>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</si>
  <si>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</si>
  <si>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</si>
  <si>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</si>
  <si>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</si>
  <si>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</si>
  <si>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</si>
  <si>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</si>
  <si>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</si>
  <si>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</si>
  <si>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</si>
  <si>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</si>
  <si>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</si>
  <si>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</si>
  <si>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</si>
  <si>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</si>
  <si>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</si>
  <si>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</si>
  <si>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</si>
  <si>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</si>
  <si>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</si>
  <si>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</si>
  <si>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</si>
  <si>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</si>
  <si>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</si>
  <si>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</si>
  <si>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</si>
  <si>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</si>
  <si>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</si>
  <si>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</si>
  <si>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</si>
  <si>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</si>
  <si>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</si>
  <si>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</si>
  <si>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</si>
  <si>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</si>
  <si>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</si>
  <si>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</si>
  <si>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</si>
  <si>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</si>
  <si>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</si>
  <si>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</si>
  <si>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</si>
  <si>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</si>
  <si>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</si>
  <si>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</si>
  <si>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</si>
  <si>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</si>
  <si>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</si>
  <si>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</si>
  <si>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</si>
  <si>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</si>
  <si>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</si>
  <si>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</si>
  <si>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</si>
  <si>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</si>
  <si>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</si>
  <si>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</si>
  <si>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</si>
  <si>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</si>
  <si>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</si>
  <si>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</si>
  <si>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</si>
  <si>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</si>
  <si>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</si>
  <si>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</si>
  <si>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</si>
  <si>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</si>
  <si>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</si>
  <si>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</si>
  <si>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</si>
  <si>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</si>
  <si>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</si>
  <si>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</si>
  <si>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</si>
  <si>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</si>
  <si>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</si>
  <si>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</si>
  <si>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Stanje na dan: 31.3.2026.</t>
  </si>
  <si>
    <t>U razdoblju: 1.1.2026.-31.3.2026.</t>
  </si>
  <si>
    <t>U razdoblju:1.1.2026.-31.3.2026.</t>
  </si>
  <si>
    <t>Naziv izdavatelja:   Croatia osiguranje d.d.</t>
  </si>
  <si>
    <t>OIB:   26187994862</t>
  </si>
  <si>
    <t>Izvještajno razdoblje: 1.1.2026. - 31.3.2026.</t>
  </si>
  <si>
    <t>CROATIA PREMIUM d.o.o.</t>
  </si>
  <si>
    <t>01885880</t>
  </si>
  <si>
    <t>CROATIA NEKRETNINE d.o.o.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</si>
  <si>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</si>
  <si>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</si>
  <si>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</si>
  <si>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</si>
  <si>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</si>
  <si>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</si>
  <si>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</si>
  <si>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</si>
  <si>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</si>
  <si>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</si>
  <si>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</si>
  <si>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</si>
  <si>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</si>
  <si>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</si>
  <si>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</si>
  <si>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</si>
  <si>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</si>
  <si>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</si>
  <si>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</si>
  <si>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</si>
  <si>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</si>
  <si>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</si>
  <si>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</si>
  <si>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</si>
  <si>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</si>
  <si>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</si>
  <si>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</si>
  <si>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KOREQT d.o.o.</t>
  </si>
  <si>
    <t>081353961</t>
  </si>
  <si>
    <t>a)</t>
  </si>
  <si>
    <t>b)</t>
  </si>
  <si>
    <t>c)</t>
  </si>
  <si>
    <t>d)</t>
  </si>
  <si>
    <t xml:space="preserve">Poslovanje Grupe nema sezonski karakter. </t>
  </si>
  <si>
    <t>e)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</si>
  <si>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</si>
  <si>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</si>
  <si>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</si>
  <si>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</si>
  <si>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</si>
  <si>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2. </t>
  </si>
  <si>
    <t xml:space="preserve">3. </t>
  </si>
  <si>
    <t>5.</t>
  </si>
  <si>
    <t>6.</t>
  </si>
  <si>
    <t>7.</t>
  </si>
  <si>
    <t>8.</t>
  </si>
  <si>
    <t>9.</t>
  </si>
  <si>
    <t xml:space="preserve">U konsolidaciji se metodom udjela vrednuju ulaganja u pridružena društva Agroservis – STP d.o.o, Virovitica (37%) i zajednički pothvat PBZ CROATIA osiguranje d.d., Zagreb (50,0%). </t>
  </si>
  <si>
    <r>
      <t>U nastavku su prikazane skraćene financijske informacije za društvo PBZ CROATIA</t>
    </r>
    <r>
      <rPr>
        <sz val="10"/>
        <color rgb="FF000000"/>
        <rFont val="Arial"/>
        <family val="2"/>
        <charset val="238"/>
      </rPr>
      <t xml:space="preserve"> osiguranje d.d. za posljednju godinu za koju su usvojeni godišnji financijski izvještaje te koje su za Grupu iskazane primjenom metode udjela.</t>
    </r>
  </si>
  <si>
    <t>10.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</si>
  <si>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</si>
  <si>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</si>
  <si>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</si>
  <si>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</si>
  <si>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</si>
  <si>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</si>
  <si>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</si>
  <si>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</si>
  <si>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</si>
  <si>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</si>
  <si>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</si>
  <si>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</si>
  <si>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</si>
  <si>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</si>
  <si>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Društvo je u većinskom vlasništvu ADRIS GRUPE d.d., Rovinj te je uključeno u konsolidirane financijske izvještaja ADRIS GRUPE d.d. koji su dostupni na web stranicama ADRIS GRUPE d.d.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</si>
  <si>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</si>
  <si>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</si>
  <si>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</si>
  <si>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Financijski izvještaji su dostupni na Internet stranicama adris.hr.</t>
  </si>
  <si>
    <t>16.</t>
  </si>
  <si>
    <t>Grupa nema materijalnih aranžmana sa društvima koji nisu uključeni u prezentirane konsolidirane financijske izvještaje.</t>
  </si>
  <si>
    <t>17.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</si>
  <si>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2025. godinu, nisu se mijenjali. U promatranom razdoblju nije bilo značajnih intersegmentalnih prihoda i troškova.
Izvještaji po segmentima, prikazani su u prethodnim obrascima.</t>
  </si>
  <si>
    <t>Temeljni kapital Društva na dan 31. ožujka 2026. godine iznosi 79.924 tisuća EUR, a podijeljen je na 429.697 dionica čija nominalna vrijednost iznosi 186,00 EUR. Dionice nose sljedeće oznake i vrijednosti:</t>
  </si>
  <si>
    <t xml:space="preserve">Računovodstvene politike i metode izračunavanja korištene u pripremi financijskih izvještaja za izvještajno razdoblje odgovaraju onima koje su korištene u pripremi revidiranih godišnjih financijskih izvještaja za 2025. godinu. </t>
  </si>
  <si>
    <t xml:space="preserve">U tekućem izvještajnom razdoblju odvijale su se uobičajene transakcije roba i usluga između članica Grupe. 
</t>
  </si>
  <si>
    <t xml:space="preserve">Grupa na dan 31. ožujka 2026. godine ima preuzete obveze za buduća ulaganja u iznosu od 24,6 mil. eura temeljem obvezujućih ponuda za ulaganja u alternativne investicijske fondove. </t>
  </si>
  <si>
    <t>U nastavku se nalazi pregled obveza Grupe po dospjelosti na dan 31. ožujka 2026. i 31. prosinca 2025. godine:</t>
  </si>
  <si>
    <t>Prosječan broj zaposlenih Grupe tijekom tekućeg razdoblja je 4.078.</t>
  </si>
  <si>
    <t>Grupa je kapitalizirala troškove neto plaća u iznosu 25,9 tisuća eura, troškove doprinosa iz plaća u iznosu od 7,4 tisuća eura, troškove poreza i prireza iz plaća u iznosu od 5,1 tisuća eura, troškove doprinosa na plaće u iznosu 4,8 tisuća eura te ostalih troškova zaposlenih u iznosu od 0,6 tisuća eura.</t>
  </si>
  <si>
    <t xml:space="preserve">Događaji nakon datuma bilance
Uprava i Nadzorni odbor predložili su Glavnoj skupštini isplatu dividende u ukupnom iznosu od 49.045.615,58 eura odnosno 114,14 eura po dionici iz neto dobiti ostvarene u 2025. godini. Naime, CROATIA osiguranje d.d. u proteklim godinama posluje uspješno, s visokom razinom dobiti te visokim stopama omjera solventnosti, kako na razini Društva, tako i na razini Grupe, te se očekuje da bi tijekom 2026. godine omjer solventnosti trebao biti održan iznad razine od 200%. </t>
  </si>
  <si>
    <t>Objašnjenje poslovnih događaja koji su značajni za razumijevanje promjena u izvještaju o financijskom položaju i poslovnim rezultatima za izvještajno tromjesečno razdoblje u odnosu na zadnju poslovnu godinu objavljeni su unutar Međuizvještaja rukovodstva u sklopu konsolidiranog nerevidiranog izvještaja o poslovanju za prvo tromjesečje 2026. godine.</t>
  </si>
  <si>
    <t>Godišnji financijski izvještaj za 2025. godinu, radi razumijevanja informacija objavljenih u bilješkama uz financijske izvještaje sastavljenih za za prvo tromjesečje 2026. godine, dostupan je na službenoj stranici društva, službenim stranicama Zagrebačke burze te u Službenom registru propisanih informacija HANFA-e.</t>
  </si>
  <si>
    <t>Detalji o fer vrijednosti financijske imovine (pregled imovine po razinama fer vrijednosti, opis pojedine razine fer vrijednosti, metode određivanja fer vrijednosti itd.) objavljeni su u bilješkama u sklopu konsolidiranog nerevidiranog izvještaja o poslovanju za prvo tromjesečje 2026. godine.</t>
  </si>
  <si>
    <t>Pregled financijske imovine i obveza s obzirom na vrste instrumenata prikazani su u sklopu konsolidiranog nerevidiranog izvještaja o poslovanju za prvo tromjesečje 2026. godine.</t>
  </si>
  <si>
    <t>Detalji o temelju za sastavljanje financijskih izvještaja, valuti izvješćivanja, kao i ostale potrebne objave, navedene su u sklopu konsolidiranog nerevidiranog izvještaja o poslovanju za prvo tromjesečje 2026. godine.</t>
  </si>
  <si>
    <t>Detalji su objavljeni unutar Međuizvještaja rukovodstva u sklopu konsolidiranog nerevidiranog izvještaja o poslovanju za prvo tromjesečje 2026. godine.</t>
  </si>
  <si>
    <t xml:space="preserve">Prilikom sastavljanja konsolidiranog nerevidiranog izvještaja o poslovanju za prvo tromjesečje 2026. godine primjenjuju se iste računovodstvene politike kao i u posljednjim godišnjim financijskim izvještajima za 2025. godinu koji su objavljeni na službenoj stranici društva, službenim stranicama Zagrebačke burze te u Službenom registru propisanih informacija HANFA-e. </t>
  </si>
  <si>
    <t xml:space="preserve">Grupa na dan 31.12.2025. ima priznatu odgođenu poreznu imovinu i obveze. Nije bilo značajnih promjena u odgođenoj poreznoj imovini u odnosu na 31.12.2025., dok je kretanje odgođene porezne obveze prikazano u donjoj bilješci: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</si>
</sst>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rosig Lt"/>
      <charset val="238"/>
    </font>
    <font>
      <b/>
      <sz val="10"/>
      <color theme="1"/>
      <name val="Crosig Lt"/>
      <charset val="238"/>
    </font>
    <font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33" fillId="0" borderId="0"/>
    <xf numFmtId="0" fontId="16" fillId="0" borderId="0"/>
  </cellStyleXfs>
  <cellXfs count="294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8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8" fillId="2" borderId="31" xfId="6" applyFont="1" applyFill="1" applyBorder="1" applyProtection="1">
      <protection locked="0"/>
    </xf>
    <xf numFmtId="0" fontId="3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0" fillId="0" borderId="0" xfId="0" applyFont="1" applyAlignment="1">
      <alignment wrapText="1"/>
    </xf>
    <xf numFmtId="0" fontId="16" fillId="0" borderId="0" xfId="7" applyAlignment="1">
      <alignment wrapText="1"/>
    </xf>
    <xf numFmtId="0" fontId="16" fillId="0" borderId="0" xfId="7"/>
    <xf numFmtId="0" fontId="40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44" fillId="0" borderId="38" xfId="0" applyFont="1" applyBorder="1" applyAlignment="1">
      <alignment vertical="center"/>
    </xf>
    <xf numFmtId="0" fontId="44" fillId="0" borderId="39" xfId="0" applyFont="1" applyBorder="1" applyAlignment="1">
      <alignment horizontal="right" vertical="center" wrapText="1"/>
    </xf>
    <xf numFmtId="0" fontId="45" fillId="0" borderId="40" xfId="0" applyFont="1" applyBorder="1" applyAlignment="1">
      <alignment vertical="center"/>
    </xf>
    <xf numFmtId="3" fontId="45" fillId="0" borderId="41" xfId="0" applyNumberFormat="1" applyFont="1" applyBorder="1" applyAlignment="1">
      <alignment horizontal="right" vertical="center"/>
    </xf>
    <xf numFmtId="0" fontId="44" fillId="0" borderId="40" xfId="0" applyFont="1" applyBorder="1" applyAlignment="1">
      <alignment vertical="center"/>
    </xf>
    <xf numFmtId="3" fontId="44" fillId="0" borderId="41" xfId="0" applyNumberFormat="1" applyFont="1" applyBorder="1" applyAlignment="1">
      <alignment horizontal="right" vertical="center"/>
    </xf>
    <xf numFmtId="0" fontId="16" fillId="0" borderId="0" xfId="7" applyAlignment="1">
      <alignment vertical="top" wrapText="1"/>
    </xf>
    <xf numFmtId="0" fontId="1" fillId="0" borderId="0" xfId="0" applyFont="1" applyAlignment="1">
      <alignment wrapText="1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5" applyNumberFormat="1" applyFont="1" applyFill="1" applyBorder="1" applyAlignment="1" applyProtection="1">
      <alignment horizontal="center" vertical="center"/>
      <protection locked="0"/>
    </xf>
    <xf numFmtId="49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37" fillId="2" borderId="30" xfId="5" applyFont="1" applyFill="1" applyBorder="1" applyAlignment="1">
      <alignment vertical="center"/>
    </xf>
    <xf numFmtId="0" fontId="37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5" applyFont="1" applyFill="1" applyBorder="1" applyProtection="1">
      <protection locked="0"/>
    </xf>
    <xf numFmtId="0" fontId="5" fillId="3" borderId="36" xfId="5" applyFont="1" applyFill="1" applyBorder="1" applyProtection="1">
      <protection locked="0"/>
    </xf>
    <xf numFmtId="0" fontId="5" fillId="3" borderId="33" xfId="5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>
      <alignment vertical="top"/>
    </xf>
    <xf numFmtId="49" fontId="30" fillId="3" borderId="32" xfId="5" applyNumberFormat="1" applyFont="1" applyFill="1" applyBorder="1" applyAlignment="1" applyProtection="1">
      <alignment vertical="center"/>
      <protection locked="0"/>
    </xf>
    <xf numFmtId="49" fontId="30" fillId="3" borderId="36" xfId="5" applyNumberFormat="1" applyFont="1" applyFill="1" applyBorder="1" applyAlignment="1" applyProtection="1">
      <alignment vertical="center"/>
      <protection locked="0"/>
    </xf>
    <xf numFmtId="49" fontId="30" fillId="3" borderId="33" xfId="5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8">
    <cellStyle name="Normal" xfId="0" builtinId="0"/>
    <cellStyle name="Normal 12" xfId="7" xr:uid="{4DA63277-B2D1-4A68-A8BD-CE1A766961F1}"/>
    <cellStyle name="Normal 2" xfId="1" xr:uid="{00000000-0005-0000-0000-000001000000}"/>
    <cellStyle name="Normal 2 4" xfId="2" xr:uid="{00000000-0005-0000-0000-000002000000}"/>
    <cellStyle name="Normal 3" xfId="5" xr:uid="{00000000-0005-0000-0000-000003000000}"/>
    <cellStyle name="Normal 3 2" xfId="6" xr:uid="{62CF1F12-C4E2-4D1D-B4CB-068DA154149C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143436</xdr:colOff>
      <xdr:row>153</xdr:row>
      <xdr:rowOff>71718</xdr:rowOff>
    </xdr:from>
    <xdr:to>
      <xdr:col>0</xdr:col>
      <xdr:colOff>4401671</xdr:colOff>
      <xdr:row>172</xdr:row>
      <xdr:rowOff>41626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41755B-D87E-48F4-9412-BC898147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436" y="41250198"/>
          <a:ext cx="4258235" cy="3444628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103</xdr:row>
      <xdr:rowOff>89646</xdr:rowOff>
    </xdr:from>
    <xdr:to>
      <xdr:col>1</xdr:col>
      <xdr:colOff>7658</xdr:colOff>
      <xdr:row>119</xdr:row>
      <xdr:rowOff>26895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368695-A458-389E-84B8-D9E9D36C7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9" y="29637317"/>
          <a:ext cx="5969187" cy="28059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89647</xdr:colOff>
      <xdr:row>130</xdr:row>
      <xdr:rowOff>33617</xdr:rowOff>
    </xdr:from>
    <xdr:to>
      <xdr:col>1</xdr:col>
      <xdr:colOff>2030625</xdr:colOff>
      <xdr:row>145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E38F44-6495-8140-08EF-209E85214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47" y="35746764"/>
          <a:ext cx="7824066" cy="28238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view="pageBreakPreview" zoomScale="85" zoomScaleNormal="100" zoomScaleSheetLayoutView="85" workbookViewId="0">
      <selection activeCell="A65" sqref="A65:J65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197" t="s">
        <v>564</v>
      </c>
      <c r="B1" s="198"/>
      <c r="C1" s="198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199" t="s">
        <v>565</v>
      </c>
      <c r="B2" s="200"/>
      <c r="C2" s="200"/>
      <c r="D2" s="200"/>
      <c r="E2" s="200"/>
      <c r="F2" s="200"/>
      <c r="G2" s="200"/>
      <c r="H2" s="200"/>
      <c r="I2" s="200"/>
      <c r="J2" s="201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202" t="s">
        <v>566</v>
      </c>
      <c r="B4" s="203"/>
      <c r="C4" s="203"/>
      <c r="D4" s="203"/>
      <c r="E4" s="204">
        <v>46023</v>
      </c>
      <c r="F4" s="205"/>
      <c r="G4" s="102" t="s">
        <v>567</v>
      </c>
      <c r="H4" s="204">
        <v>46112</v>
      </c>
      <c r="I4" s="205"/>
      <c r="J4" s="103"/>
    </row>
    <row r="5" spans="1:10" ht="18.600000000000001" customHeight="1" x14ac:dyDescent="0.25">
      <c r="A5" s="206"/>
      <c r="B5" s="207"/>
      <c r="C5" s="207"/>
      <c r="D5" s="207"/>
      <c r="E5" s="207"/>
      <c r="F5" s="207"/>
      <c r="G5" s="207"/>
      <c r="H5" s="207"/>
      <c r="I5" s="207"/>
      <c r="J5" s="208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2026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1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11"/>
      <c r="F9" s="111"/>
      <c r="G9" s="102"/>
      <c r="H9" s="111"/>
      <c r="I9" s="112"/>
      <c r="J9" s="110"/>
    </row>
    <row r="10" spans="1:10" ht="18.600000000000001" customHeight="1" x14ac:dyDescent="0.25">
      <c r="A10" s="216" t="s">
        <v>570</v>
      </c>
      <c r="B10" s="217"/>
      <c r="C10" s="217"/>
      <c r="D10" s="217"/>
      <c r="E10" s="217"/>
      <c r="F10" s="217"/>
      <c r="G10" s="217"/>
      <c r="H10" s="217"/>
      <c r="I10" s="217"/>
      <c r="J10" s="113"/>
    </row>
    <row r="11" spans="1:10" ht="18.600000000000001" customHeight="1" x14ac:dyDescent="0.25">
      <c r="A11" s="218" t="s">
        <v>571</v>
      </c>
      <c r="B11" s="219"/>
      <c r="C11" s="211" t="s">
        <v>607</v>
      </c>
      <c r="D11" s="212"/>
      <c r="E11" s="114"/>
      <c r="F11" s="220" t="s">
        <v>572</v>
      </c>
      <c r="G11" s="210"/>
      <c r="H11" s="221" t="s">
        <v>608</v>
      </c>
      <c r="I11" s="222"/>
      <c r="J11" s="115"/>
    </row>
    <row r="12" spans="1:10" ht="18.600000000000001" customHeight="1" x14ac:dyDescent="0.25">
      <c r="A12" s="116"/>
      <c r="B12" s="117"/>
      <c r="C12" s="117"/>
      <c r="D12" s="117"/>
      <c r="E12" s="214"/>
      <c r="F12" s="214"/>
      <c r="G12" s="214"/>
      <c r="H12" s="214"/>
      <c r="I12" s="118"/>
      <c r="J12" s="115"/>
    </row>
    <row r="13" spans="1:10" ht="18.600000000000001" customHeight="1" x14ac:dyDescent="0.25">
      <c r="A13" s="209" t="s">
        <v>573</v>
      </c>
      <c r="B13" s="210"/>
      <c r="C13" s="211" t="s">
        <v>609</v>
      </c>
      <c r="D13" s="212"/>
      <c r="E13" s="213"/>
      <c r="F13" s="214"/>
      <c r="G13" s="214"/>
      <c r="H13" s="214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215"/>
      <c r="F14" s="215"/>
      <c r="G14" s="215"/>
      <c r="H14" s="215"/>
      <c r="I14" s="117"/>
      <c r="J14" s="119"/>
    </row>
    <row r="15" spans="1:10" ht="18.600000000000001" customHeight="1" x14ac:dyDescent="0.25">
      <c r="A15" s="209" t="s">
        <v>574</v>
      </c>
      <c r="B15" s="210"/>
      <c r="C15" s="211" t="s">
        <v>610</v>
      </c>
      <c r="D15" s="212"/>
      <c r="E15" s="229"/>
      <c r="F15" s="230"/>
      <c r="G15" s="120" t="s">
        <v>575</v>
      </c>
      <c r="H15" s="221" t="s">
        <v>611</v>
      </c>
      <c r="I15" s="222"/>
      <c r="J15" s="121"/>
    </row>
    <row r="16" spans="1:10" ht="18.600000000000001" customHeight="1" x14ac:dyDescent="0.25">
      <c r="A16" s="114"/>
      <c r="B16" s="118"/>
      <c r="C16" s="117"/>
      <c r="D16" s="117"/>
      <c r="E16" s="215"/>
      <c r="F16" s="215"/>
      <c r="G16" s="215"/>
      <c r="H16" s="215"/>
      <c r="I16" s="117"/>
      <c r="J16" s="119"/>
    </row>
    <row r="17" spans="1:10" ht="18.600000000000001" customHeight="1" x14ac:dyDescent="0.25">
      <c r="A17" s="122"/>
      <c r="B17" s="120" t="s">
        <v>576</v>
      </c>
      <c r="C17" s="211" t="s">
        <v>612</v>
      </c>
      <c r="D17" s="212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223"/>
      <c r="B18" s="224"/>
      <c r="C18" s="215"/>
      <c r="D18" s="215"/>
      <c r="E18" s="215"/>
      <c r="F18" s="215"/>
      <c r="G18" s="215"/>
      <c r="H18" s="215"/>
      <c r="I18" s="117"/>
      <c r="J18" s="119"/>
    </row>
    <row r="19" spans="1:10" ht="18.600000000000001" customHeight="1" x14ac:dyDescent="0.25">
      <c r="A19" s="218" t="s">
        <v>577</v>
      </c>
      <c r="B19" s="225"/>
      <c r="C19" s="226" t="s">
        <v>613</v>
      </c>
      <c r="D19" s="227"/>
      <c r="E19" s="227"/>
      <c r="F19" s="227"/>
      <c r="G19" s="227"/>
      <c r="H19" s="227"/>
      <c r="I19" s="227"/>
      <c r="J19" s="228"/>
    </row>
    <row r="20" spans="1:10" ht="18.600000000000001" customHeight="1" x14ac:dyDescent="0.25">
      <c r="A20" s="116"/>
      <c r="B20" s="117"/>
      <c r="C20" s="124"/>
      <c r="D20" s="117"/>
      <c r="E20" s="215"/>
      <c r="F20" s="215"/>
      <c r="G20" s="215"/>
      <c r="H20" s="215"/>
      <c r="I20" s="117"/>
      <c r="J20" s="119"/>
    </row>
    <row r="21" spans="1:10" ht="18.600000000000001" customHeight="1" x14ac:dyDescent="0.25">
      <c r="A21" s="218" t="s">
        <v>578</v>
      </c>
      <c r="B21" s="225"/>
      <c r="C21" s="221" t="s">
        <v>614</v>
      </c>
      <c r="D21" s="222"/>
      <c r="E21" s="215"/>
      <c r="F21" s="215"/>
      <c r="G21" s="226" t="s">
        <v>615</v>
      </c>
      <c r="H21" s="227"/>
      <c r="I21" s="227"/>
      <c r="J21" s="228"/>
    </row>
    <row r="22" spans="1:10" ht="18.600000000000001" customHeight="1" x14ac:dyDescent="0.25">
      <c r="A22" s="116"/>
      <c r="B22" s="117"/>
      <c r="C22" s="117"/>
      <c r="D22" s="117"/>
      <c r="E22" s="215"/>
      <c r="F22" s="215"/>
      <c r="G22" s="215"/>
      <c r="H22" s="215"/>
      <c r="I22" s="117"/>
      <c r="J22" s="119"/>
    </row>
    <row r="23" spans="1:10" ht="18.600000000000001" customHeight="1" x14ac:dyDescent="0.25">
      <c r="A23" s="218" t="s">
        <v>579</v>
      </c>
      <c r="B23" s="225"/>
      <c r="C23" s="226" t="s">
        <v>616</v>
      </c>
      <c r="D23" s="227"/>
      <c r="E23" s="227"/>
      <c r="F23" s="227"/>
      <c r="G23" s="227"/>
      <c r="H23" s="227"/>
      <c r="I23" s="227"/>
      <c r="J23" s="228"/>
    </row>
    <row r="24" spans="1:10" ht="18.600000000000001" customHeight="1" x14ac:dyDescent="0.25">
      <c r="A24" s="116"/>
      <c r="B24" s="117"/>
      <c r="C24" s="117"/>
      <c r="D24" s="117"/>
      <c r="E24" s="215"/>
      <c r="F24" s="215"/>
      <c r="G24" s="215"/>
      <c r="H24" s="215"/>
      <c r="I24" s="117"/>
      <c r="J24" s="119"/>
    </row>
    <row r="25" spans="1:10" ht="18.600000000000001" customHeight="1" x14ac:dyDescent="0.25">
      <c r="A25" s="218" t="s">
        <v>580</v>
      </c>
      <c r="B25" s="225"/>
      <c r="C25" s="232" t="s">
        <v>617</v>
      </c>
      <c r="D25" s="233"/>
      <c r="E25" s="233"/>
      <c r="F25" s="233"/>
      <c r="G25" s="233"/>
      <c r="H25" s="233"/>
      <c r="I25" s="233"/>
      <c r="J25" s="234"/>
    </row>
    <row r="26" spans="1:10" ht="18.600000000000001" customHeight="1" x14ac:dyDescent="0.25">
      <c r="A26" s="116"/>
      <c r="B26" s="117"/>
      <c r="C26" s="124"/>
      <c r="D26" s="117"/>
      <c r="E26" s="215"/>
      <c r="F26" s="215"/>
      <c r="G26" s="215"/>
      <c r="H26" s="215"/>
      <c r="I26" s="117"/>
      <c r="J26" s="119"/>
    </row>
    <row r="27" spans="1:10" ht="18.600000000000001" customHeight="1" x14ac:dyDescent="0.25">
      <c r="A27" s="218" t="s">
        <v>581</v>
      </c>
      <c r="B27" s="225"/>
      <c r="C27" s="232" t="s">
        <v>618</v>
      </c>
      <c r="D27" s="233"/>
      <c r="E27" s="233"/>
      <c r="F27" s="233"/>
      <c r="G27" s="233"/>
      <c r="H27" s="233"/>
      <c r="I27" s="233"/>
      <c r="J27" s="234"/>
    </row>
    <row r="28" spans="1:10" ht="18.600000000000001" customHeight="1" x14ac:dyDescent="0.25">
      <c r="A28" s="116"/>
      <c r="B28" s="117"/>
      <c r="C28" s="124"/>
      <c r="D28" s="117"/>
      <c r="E28" s="215"/>
      <c r="F28" s="215"/>
      <c r="G28" s="215"/>
      <c r="H28" s="215"/>
      <c r="I28" s="117"/>
      <c r="J28" s="119"/>
    </row>
    <row r="29" spans="1:10" ht="18.600000000000001" customHeight="1" x14ac:dyDescent="0.25">
      <c r="A29" s="209" t="s">
        <v>582</v>
      </c>
      <c r="B29" s="225"/>
      <c r="C29" s="125">
        <v>4101</v>
      </c>
      <c r="D29" s="126"/>
      <c r="E29" s="231"/>
      <c r="F29" s="231"/>
      <c r="G29" s="231"/>
      <c r="H29" s="231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215"/>
      <c r="F30" s="215"/>
      <c r="G30" s="215"/>
      <c r="H30" s="215"/>
      <c r="I30" s="127"/>
      <c r="J30" s="128"/>
    </row>
    <row r="31" spans="1:10" ht="18.600000000000001" customHeight="1" x14ac:dyDescent="0.25">
      <c r="A31" s="218" t="s">
        <v>583</v>
      </c>
      <c r="B31" s="225"/>
      <c r="C31" s="129" t="s">
        <v>586</v>
      </c>
      <c r="D31" s="235" t="s">
        <v>584</v>
      </c>
      <c r="E31" s="236"/>
      <c r="F31" s="236"/>
      <c r="G31" s="236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218"/>
      <c r="B32" s="225"/>
      <c r="C32" s="132"/>
      <c r="D32" s="102"/>
      <c r="E32" s="230"/>
      <c r="F32" s="230"/>
      <c r="G32" s="230"/>
      <c r="H32" s="230"/>
      <c r="I32" s="127"/>
      <c r="J32" s="128"/>
    </row>
    <row r="33" spans="1:10" ht="18.600000000000001" customHeight="1" x14ac:dyDescent="0.25">
      <c r="A33" s="218" t="s">
        <v>587</v>
      </c>
      <c r="B33" s="225"/>
      <c r="C33" s="125" t="s">
        <v>589</v>
      </c>
      <c r="D33" s="235" t="s">
        <v>588</v>
      </c>
      <c r="E33" s="236"/>
      <c r="F33" s="236"/>
      <c r="G33" s="236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215"/>
      <c r="F34" s="215"/>
      <c r="G34" s="215"/>
      <c r="H34" s="215"/>
      <c r="I34" s="117"/>
      <c r="J34" s="119"/>
    </row>
    <row r="35" spans="1:10" ht="18.600000000000001" customHeight="1" x14ac:dyDescent="0.25">
      <c r="A35" s="235" t="s">
        <v>591</v>
      </c>
      <c r="B35" s="236"/>
      <c r="C35" s="236"/>
      <c r="D35" s="236"/>
      <c r="E35" s="236" t="s">
        <v>592</v>
      </c>
      <c r="F35" s="236"/>
      <c r="G35" s="236"/>
      <c r="H35" s="236"/>
      <c r="I35" s="236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215"/>
      <c r="F36" s="215"/>
      <c r="G36" s="215"/>
      <c r="H36" s="215"/>
      <c r="I36" s="117"/>
      <c r="J36" s="128"/>
    </row>
    <row r="37" spans="1:10" ht="18.600000000000001" customHeight="1" x14ac:dyDescent="0.25">
      <c r="A37" s="237" t="s">
        <v>628</v>
      </c>
      <c r="B37" s="238"/>
      <c r="C37" s="238"/>
      <c r="D37" s="238"/>
      <c r="E37" s="237" t="s">
        <v>615</v>
      </c>
      <c r="F37" s="238"/>
      <c r="G37" s="238"/>
      <c r="H37" s="238"/>
      <c r="I37" s="239"/>
      <c r="J37" s="164" t="s">
        <v>629</v>
      </c>
    </row>
    <row r="38" spans="1:10" ht="18.600000000000001" customHeight="1" x14ac:dyDescent="0.25">
      <c r="A38" s="152"/>
      <c r="B38" s="139"/>
      <c r="C38" s="153"/>
      <c r="D38" s="155"/>
      <c r="E38" s="240"/>
      <c r="F38" s="240"/>
      <c r="G38" s="240"/>
      <c r="H38" s="240"/>
      <c r="I38" s="156"/>
      <c r="J38" s="154"/>
    </row>
    <row r="39" spans="1:10" ht="18.600000000000001" customHeight="1" x14ac:dyDescent="0.25">
      <c r="A39" s="237" t="s">
        <v>630</v>
      </c>
      <c r="B39" s="238"/>
      <c r="C39" s="238"/>
      <c r="D39" s="239"/>
      <c r="E39" s="237" t="s">
        <v>615</v>
      </c>
      <c r="F39" s="238"/>
      <c r="G39" s="238"/>
      <c r="H39" s="238"/>
      <c r="I39" s="239"/>
      <c r="J39" s="165" t="s">
        <v>631</v>
      </c>
    </row>
    <row r="40" spans="1:10" ht="18.600000000000001" customHeight="1" x14ac:dyDescent="0.25">
      <c r="A40" s="152"/>
      <c r="B40" s="139"/>
      <c r="C40" s="153"/>
      <c r="D40" s="155"/>
      <c r="E40" s="240"/>
      <c r="F40" s="240"/>
      <c r="G40" s="240"/>
      <c r="H40" s="240"/>
      <c r="I40" s="156"/>
      <c r="J40" s="154"/>
    </row>
    <row r="41" spans="1:10" ht="18.600000000000001" customHeight="1" x14ac:dyDescent="0.25">
      <c r="A41" s="237" t="s">
        <v>632</v>
      </c>
      <c r="B41" s="238"/>
      <c r="C41" s="238"/>
      <c r="D41" s="239"/>
      <c r="E41" s="237" t="s">
        <v>615</v>
      </c>
      <c r="F41" s="238"/>
      <c r="G41" s="238"/>
      <c r="H41" s="238"/>
      <c r="I41" s="239"/>
      <c r="J41" s="165" t="s">
        <v>633</v>
      </c>
    </row>
    <row r="42" spans="1:10" ht="18.600000000000001" customHeight="1" x14ac:dyDescent="0.25">
      <c r="A42" s="166"/>
      <c r="B42" s="167"/>
      <c r="C42" s="168"/>
      <c r="D42" s="169"/>
      <c r="E42" s="241"/>
      <c r="F42" s="241"/>
      <c r="G42" s="241"/>
      <c r="H42" s="241"/>
      <c r="I42" s="170"/>
      <c r="J42" s="154"/>
    </row>
    <row r="43" spans="1:10" ht="18.600000000000001" customHeight="1" x14ac:dyDescent="0.25">
      <c r="A43" s="237" t="s">
        <v>634</v>
      </c>
      <c r="B43" s="238"/>
      <c r="C43" s="238"/>
      <c r="D43" s="239"/>
      <c r="E43" s="237" t="s">
        <v>635</v>
      </c>
      <c r="F43" s="238"/>
      <c r="G43" s="238"/>
      <c r="H43" s="238"/>
      <c r="I43" s="239"/>
      <c r="J43" s="171">
        <v>20097647</v>
      </c>
    </row>
    <row r="44" spans="1:10" ht="18.600000000000001" customHeight="1" x14ac:dyDescent="0.25">
      <c r="A44" s="172"/>
      <c r="B44" s="168"/>
      <c r="C44" s="243"/>
      <c r="D44" s="243"/>
      <c r="E44" s="242"/>
      <c r="F44" s="242"/>
      <c r="G44" s="243"/>
      <c r="H44" s="243"/>
      <c r="I44" s="243"/>
      <c r="J44" s="154"/>
    </row>
    <row r="45" spans="1:10" ht="18.600000000000001" customHeight="1" x14ac:dyDescent="0.25">
      <c r="A45" s="237" t="s">
        <v>636</v>
      </c>
      <c r="B45" s="238"/>
      <c r="C45" s="238"/>
      <c r="D45" s="239"/>
      <c r="E45" s="237" t="s">
        <v>637</v>
      </c>
      <c r="F45" s="238"/>
      <c r="G45" s="238"/>
      <c r="H45" s="238"/>
      <c r="I45" s="239"/>
      <c r="J45" s="171">
        <v>7810318</v>
      </c>
    </row>
    <row r="46" spans="1:10" ht="18.600000000000001" customHeight="1" x14ac:dyDescent="0.25">
      <c r="A46" s="172"/>
      <c r="B46" s="168"/>
      <c r="C46" s="168"/>
      <c r="D46" s="167"/>
      <c r="E46" s="242"/>
      <c r="F46" s="242"/>
      <c r="G46" s="243"/>
      <c r="H46" s="243"/>
      <c r="I46" s="167"/>
      <c r="J46" s="154"/>
    </row>
    <row r="47" spans="1:10" ht="18.600000000000001" customHeight="1" x14ac:dyDescent="0.25">
      <c r="A47" s="237" t="s">
        <v>638</v>
      </c>
      <c r="B47" s="238"/>
      <c r="C47" s="238"/>
      <c r="D47" s="239"/>
      <c r="E47" s="237" t="s">
        <v>639</v>
      </c>
      <c r="F47" s="238"/>
      <c r="G47" s="238"/>
      <c r="H47" s="238"/>
      <c r="I47" s="239"/>
      <c r="J47" s="165" t="s">
        <v>640</v>
      </c>
    </row>
    <row r="48" spans="1:10" ht="18.600000000000001" customHeight="1" x14ac:dyDescent="0.25">
      <c r="A48" s="172"/>
      <c r="B48" s="168"/>
      <c r="C48" s="168"/>
      <c r="D48" s="167"/>
      <c r="E48" s="242"/>
      <c r="F48" s="242"/>
      <c r="G48" s="243"/>
      <c r="H48" s="243"/>
      <c r="I48" s="167"/>
      <c r="J48" s="173" t="s">
        <v>594</v>
      </c>
    </row>
    <row r="49" spans="1:10" ht="18.600000000000001" customHeight="1" x14ac:dyDescent="0.25">
      <c r="A49" s="237" t="s">
        <v>641</v>
      </c>
      <c r="B49" s="238"/>
      <c r="C49" s="238"/>
      <c r="D49" s="239"/>
      <c r="E49" s="237" t="s">
        <v>639</v>
      </c>
      <c r="F49" s="238"/>
      <c r="G49" s="238"/>
      <c r="H49" s="238"/>
      <c r="I49" s="239"/>
      <c r="J49" s="165" t="s">
        <v>642</v>
      </c>
    </row>
    <row r="50" spans="1:10" ht="18.600000000000001" customHeight="1" x14ac:dyDescent="0.25">
      <c r="A50" s="172"/>
      <c r="B50" s="168"/>
      <c r="C50" s="168"/>
      <c r="D50" s="167"/>
      <c r="E50" s="167"/>
      <c r="F50" s="167"/>
      <c r="G50" s="168"/>
      <c r="H50" s="168"/>
      <c r="I50" s="167"/>
      <c r="J50" s="173"/>
    </row>
    <row r="51" spans="1:10" ht="18.600000000000001" customHeight="1" x14ac:dyDescent="0.25">
      <c r="A51" s="237" t="s">
        <v>643</v>
      </c>
      <c r="B51" s="238"/>
      <c r="C51" s="238"/>
      <c r="D51" s="239"/>
      <c r="E51" s="237" t="s">
        <v>615</v>
      </c>
      <c r="F51" s="238"/>
      <c r="G51" s="238"/>
      <c r="H51" s="238"/>
      <c r="I51" s="239"/>
      <c r="J51" s="165" t="s">
        <v>644</v>
      </c>
    </row>
    <row r="52" spans="1:10" ht="18.600000000000001" customHeight="1" x14ac:dyDescent="0.25">
      <c r="A52" s="152"/>
      <c r="B52" s="139"/>
      <c r="C52" s="153"/>
      <c r="D52" s="155"/>
      <c r="E52" s="240"/>
      <c r="F52" s="240"/>
      <c r="G52" s="240"/>
      <c r="H52" s="240"/>
      <c r="I52" s="156"/>
      <c r="J52" s="154"/>
    </row>
    <row r="53" spans="1:10" ht="18.600000000000001" customHeight="1" x14ac:dyDescent="0.25">
      <c r="A53" s="237" t="s">
        <v>645</v>
      </c>
      <c r="B53" s="238"/>
      <c r="C53" s="238"/>
      <c r="D53" s="239"/>
      <c r="E53" s="237" t="s">
        <v>615</v>
      </c>
      <c r="F53" s="238"/>
      <c r="G53" s="238"/>
      <c r="H53" s="238"/>
      <c r="I53" s="239"/>
      <c r="J53" s="165" t="s">
        <v>646</v>
      </c>
    </row>
    <row r="54" spans="1:10" ht="18.600000000000001" customHeight="1" x14ac:dyDescent="0.25">
      <c r="A54" s="172"/>
      <c r="B54" s="168"/>
      <c r="C54" s="168"/>
      <c r="D54" s="167"/>
      <c r="E54" s="167"/>
      <c r="F54" s="167"/>
      <c r="G54" s="168"/>
      <c r="H54" s="168"/>
      <c r="I54" s="167"/>
      <c r="J54" s="173"/>
    </row>
    <row r="55" spans="1:10" ht="18.600000000000001" customHeight="1" x14ac:dyDescent="0.25">
      <c r="A55" s="237" t="s">
        <v>647</v>
      </c>
      <c r="B55" s="238"/>
      <c r="C55" s="238"/>
      <c r="D55" s="239"/>
      <c r="E55" s="237" t="s">
        <v>615</v>
      </c>
      <c r="F55" s="238"/>
      <c r="G55" s="238"/>
      <c r="H55" s="238"/>
      <c r="I55" s="239"/>
      <c r="J55" s="165" t="s">
        <v>648</v>
      </c>
    </row>
    <row r="56" spans="1:10" ht="18.600000000000001" customHeight="1" x14ac:dyDescent="0.25">
      <c r="A56" s="174"/>
      <c r="B56" s="175"/>
      <c r="C56" s="175"/>
      <c r="D56" s="176"/>
      <c r="E56" s="176"/>
      <c r="F56" s="176"/>
      <c r="G56" s="175"/>
      <c r="H56" s="175"/>
      <c r="I56" s="176"/>
      <c r="J56" s="177"/>
    </row>
    <row r="57" spans="1:10" ht="18.600000000000001" customHeight="1" x14ac:dyDescent="0.25">
      <c r="A57" s="237" t="s">
        <v>649</v>
      </c>
      <c r="B57" s="238"/>
      <c r="C57" s="238"/>
      <c r="D57" s="239"/>
      <c r="E57" s="237" t="s">
        <v>615</v>
      </c>
      <c r="F57" s="238"/>
      <c r="G57" s="238"/>
      <c r="H57" s="238"/>
      <c r="I57" s="239"/>
      <c r="J57" s="165" t="s">
        <v>650</v>
      </c>
    </row>
    <row r="58" spans="1:10" ht="18.600000000000001" customHeight="1" x14ac:dyDescent="0.25">
      <c r="A58" s="174"/>
      <c r="B58" s="175"/>
      <c r="C58" s="175"/>
      <c r="D58" s="176"/>
      <c r="E58" s="176"/>
      <c r="F58" s="176"/>
      <c r="G58" s="175"/>
      <c r="H58" s="175"/>
      <c r="I58" s="176"/>
      <c r="J58" s="177"/>
    </row>
    <row r="59" spans="1:10" ht="18.600000000000001" customHeight="1" x14ac:dyDescent="0.25">
      <c r="A59" s="237" t="s">
        <v>651</v>
      </c>
      <c r="B59" s="238"/>
      <c r="C59" s="238"/>
      <c r="D59" s="239"/>
      <c r="E59" s="237" t="s">
        <v>615</v>
      </c>
      <c r="F59" s="238"/>
      <c r="G59" s="238"/>
      <c r="H59" s="238"/>
      <c r="I59" s="239"/>
      <c r="J59" s="165" t="s">
        <v>652</v>
      </c>
    </row>
    <row r="60" spans="1:10" ht="18.600000000000001" customHeight="1" x14ac:dyDescent="0.25">
      <c r="A60" s="174"/>
      <c r="B60" s="175"/>
      <c r="C60" s="175"/>
      <c r="D60" s="176"/>
      <c r="E60" s="176"/>
      <c r="F60" s="176"/>
      <c r="G60" s="175"/>
      <c r="H60" s="175"/>
      <c r="I60" s="176"/>
      <c r="J60" s="177"/>
    </row>
    <row r="61" spans="1:10" ht="18.600000000000001" customHeight="1" x14ac:dyDescent="0.25">
      <c r="A61" s="237" t="s">
        <v>653</v>
      </c>
      <c r="B61" s="238"/>
      <c r="C61" s="238"/>
      <c r="D61" s="239"/>
      <c r="E61" s="237" t="s">
        <v>615</v>
      </c>
      <c r="F61" s="238"/>
      <c r="G61" s="238"/>
      <c r="H61" s="238"/>
      <c r="I61" s="239"/>
      <c r="J61" s="165" t="s">
        <v>654</v>
      </c>
    </row>
    <row r="62" spans="1:10" ht="18.600000000000001" customHeight="1" x14ac:dyDescent="0.25">
      <c r="A62" s="174"/>
      <c r="B62" s="175"/>
      <c r="C62" s="175"/>
      <c r="D62" s="176"/>
      <c r="E62" s="176"/>
      <c r="F62" s="176"/>
      <c r="G62" s="175"/>
      <c r="H62" s="175"/>
      <c r="I62" s="176"/>
      <c r="J62" s="177"/>
    </row>
    <row r="63" spans="1:10" ht="18.600000000000001" customHeight="1" x14ac:dyDescent="0.25">
      <c r="A63" s="237" t="s">
        <v>655</v>
      </c>
      <c r="B63" s="238"/>
      <c r="C63" s="238"/>
      <c r="D63" s="239"/>
      <c r="E63" s="237" t="s">
        <v>656</v>
      </c>
      <c r="F63" s="238"/>
      <c r="G63" s="238"/>
      <c r="H63" s="238"/>
      <c r="I63" s="239"/>
      <c r="J63" s="165" t="s">
        <v>657</v>
      </c>
    </row>
    <row r="64" spans="1:10" ht="18.600000000000001" customHeight="1" x14ac:dyDescent="0.25">
      <c r="A64" s="174"/>
      <c r="B64" s="175"/>
      <c r="C64" s="175"/>
      <c r="D64" s="176"/>
      <c r="E64" s="176"/>
      <c r="F64" s="176"/>
      <c r="G64" s="175"/>
      <c r="H64" s="175"/>
      <c r="I64" s="176"/>
      <c r="J64" s="177"/>
    </row>
    <row r="65" spans="1:10" ht="18.600000000000001" customHeight="1" x14ac:dyDescent="0.25">
      <c r="A65" s="237" t="s">
        <v>658</v>
      </c>
      <c r="B65" s="238"/>
      <c r="C65" s="238"/>
      <c r="D65" s="239"/>
      <c r="E65" s="237" t="s">
        <v>615</v>
      </c>
      <c r="F65" s="238"/>
      <c r="G65" s="238"/>
      <c r="H65" s="238"/>
      <c r="I65" s="239"/>
      <c r="J65" s="165" t="s">
        <v>659</v>
      </c>
    </row>
    <row r="66" spans="1:10" ht="18.600000000000001" customHeight="1" x14ac:dyDescent="0.25">
      <c r="A66" s="134"/>
      <c r="B66" s="124"/>
      <c r="C66" s="124"/>
      <c r="D66" s="117"/>
      <c r="E66" s="215"/>
      <c r="F66" s="215"/>
      <c r="G66" s="244"/>
      <c r="H66" s="244"/>
      <c r="I66" s="117"/>
      <c r="J66" s="135" t="s">
        <v>594</v>
      </c>
    </row>
    <row r="67" spans="1:10" ht="18.600000000000001" customHeight="1" x14ac:dyDescent="0.25">
      <c r="A67" s="134"/>
      <c r="B67" s="124"/>
      <c r="C67" s="124"/>
      <c r="D67" s="117"/>
      <c r="E67" s="215"/>
      <c r="F67" s="215"/>
      <c r="G67" s="244"/>
      <c r="H67" s="244"/>
      <c r="I67" s="117"/>
      <c r="J67" s="135" t="s">
        <v>595</v>
      </c>
    </row>
    <row r="68" spans="1:10" ht="18.600000000000001" customHeight="1" x14ac:dyDescent="0.25">
      <c r="A68" s="209" t="s">
        <v>596</v>
      </c>
      <c r="B68" s="220"/>
      <c r="C68" s="221" t="s">
        <v>595</v>
      </c>
      <c r="D68" s="222"/>
      <c r="E68" s="249" t="s">
        <v>597</v>
      </c>
      <c r="F68" s="250"/>
      <c r="G68" s="226"/>
      <c r="H68" s="227"/>
      <c r="I68" s="227"/>
      <c r="J68" s="228"/>
    </row>
    <row r="69" spans="1:10" ht="18.600000000000001" customHeight="1" x14ac:dyDescent="0.25">
      <c r="A69" s="134"/>
      <c r="B69" s="124"/>
      <c r="C69" s="244"/>
      <c r="D69" s="244"/>
      <c r="E69" s="215"/>
      <c r="F69" s="215"/>
      <c r="G69" s="251" t="s">
        <v>598</v>
      </c>
      <c r="H69" s="251"/>
      <c r="I69" s="251"/>
      <c r="J69" s="110"/>
    </row>
    <row r="70" spans="1:10" ht="18.600000000000001" customHeight="1" x14ac:dyDescent="0.25">
      <c r="A70" s="209" t="s">
        <v>599</v>
      </c>
      <c r="B70" s="220"/>
      <c r="C70" s="226" t="s">
        <v>619</v>
      </c>
      <c r="D70" s="227"/>
      <c r="E70" s="227"/>
      <c r="F70" s="227"/>
      <c r="G70" s="227"/>
      <c r="H70" s="227"/>
      <c r="I70" s="227"/>
      <c r="J70" s="228"/>
    </row>
    <row r="71" spans="1:10" ht="18.600000000000001" customHeight="1" x14ac:dyDescent="0.25">
      <c r="A71" s="116"/>
      <c r="B71" s="117"/>
      <c r="C71" s="231" t="s">
        <v>600</v>
      </c>
      <c r="D71" s="231"/>
      <c r="E71" s="231"/>
      <c r="F71" s="231"/>
      <c r="G71" s="231"/>
      <c r="H71" s="231"/>
      <c r="I71" s="231"/>
      <c r="J71" s="119"/>
    </row>
    <row r="72" spans="1:10" ht="18.600000000000001" customHeight="1" x14ac:dyDescent="0.25">
      <c r="A72" s="209" t="s">
        <v>601</v>
      </c>
      <c r="B72" s="220"/>
      <c r="C72" s="245" t="s">
        <v>620</v>
      </c>
      <c r="D72" s="246"/>
      <c r="E72" s="247"/>
      <c r="F72" s="215"/>
      <c r="G72" s="215"/>
      <c r="H72" s="236"/>
      <c r="I72" s="236"/>
      <c r="J72" s="248"/>
    </row>
    <row r="73" spans="1:10" ht="18.600000000000001" customHeight="1" x14ac:dyDescent="0.25">
      <c r="A73" s="116"/>
      <c r="B73" s="117"/>
      <c r="C73" s="124"/>
      <c r="D73" s="117"/>
      <c r="E73" s="215"/>
      <c r="F73" s="215"/>
      <c r="G73" s="215"/>
      <c r="H73" s="215"/>
      <c r="I73" s="117"/>
      <c r="J73" s="119"/>
    </row>
    <row r="74" spans="1:10" ht="18.600000000000001" customHeight="1" x14ac:dyDescent="0.25">
      <c r="A74" s="209" t="s">
        <v>580</v>
      </c>
      <c r="B74" s="220"/>
      <c r="C74" s="252" t="s">
        <v>621</v>
      </c>
      <c r="D74" s="253"/>
      <c r="E74" s="253"/>
      <c r="F74" s="253"/>
      <c r="G74" s="253"/>
      <c r="H74" s="253"/>
      <c r="I74" s="253"/>
      <c r="J74" s="254"/>
    </row>
    <row r="75" spans="1:10" ht="18.600000000000001" customHeight="1" x14ac:dyDescent="0.25">
      <c r="A75" s="116"/>
      <c r="B75" s="117"/>
      <c r="C75" s="117"/>
      <c r="D75" s="117"/>
      <c r="E75" s="215"/>
      <c r="F75" s="215"/>
      <c r="G75" s="215"/>
      <c r="H75" s="215"/>
      <c r="I75" s="117"/>
      <c r="J75" s="119"/>
    </row>
    <row r="76" spans="1:10" ht="18.600000000000001" customHeight="1" x14ac:dyDescent="0.25">
      <c r="A76" s="209" t="s">
        <v>602</v>
      </c>
      <c r="B76" s="220"/>
      <c r="C76" s="252"/>
      <c r="D76" s="253"/>
      <c r="E76" s="253"/>
      <c r="F76" s="253"/>
      <c r="G76" s="253"/>
      <c r="H76" s="253"/>
      <c r="I76" s="253"/>
      <c r="J76" s="254"/>
    </row>
    <row r="77" spans="1:10" ht="18.600000000000001" customHeight="1" x14ac:dyDescent="0.25">
      <c r="A77" s="116"/>
      <c r="B77" s="117"/>
      <c r="C77" s="255" t="s">
        <v>603</v>
      </c>
      <c r="D77" s="255"/>
      <c r="E77" s="255"/>
      <c r="F77" s="255"/>
      <c r="G77" s="117"/>
      <c r="H77" s="117"/>
      <c r="I77" s="117"/>
      <c r="J77" s="119"/>
    </row>
    <row r="78" spans="1:10" ht="18.600000000000001" customHeight="1" x14ac:dyDescent="0.25">
      <c r="A78" s="209" t="s">
        <v>604</v>
      </c>
      <c r="B78" s="220"/>
      <c r="C78" s="252"/>
      <c r="D78" s="253"/>
      <c r="E78" s="253"/>
      <c r="F78" s="253"/>
      <c r="G78" s="253"/>
      <c r="H78" s="253"/>
      <c r="I78" s="253"/>
      <c r="J78" s="254"/>
    </row>
    <row r="79" spans="1:10" ht="18.600000000000001" customHeight="1" x14ac:dyDescent="0.25">
      <c r="A79" s="136"/>
      <c r="B79" s="137"/>
      <c r="C79" s="256" t="s">
        <v>605</v>
      </c>
      <c r="D79" s="256"/>
      <c r="E79" s="256"/>
      <c r="F79" s="256"/>
      <c r="G79" s="256"/>
      <c r="H79" s="137"/>
      <c r="I79" s="137"/>
      <c r="J79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5">
    <mergeCell ref="A55:D55"/>
    <mergeCell ref="A43:D43"/>
    <mergeCell ref="E43:I43"/>
    <mergeCell ref="A45:D45"/>
    <mergeCell ref="E45:I45"/>
    <mergeCell ref="A47:D47"/>
    <mergeCell ref="E47:I47"/>
    <mergeCell ref="A49:D49"/>
    <mergeCell ref="E49:I49"/>
    <mergeCell ref="A53:D53"/>
    <mergeCell ref="E53:I53"/>
    <mergeCell ref="E55:I55"/>
    <mergeCell ref="A76:B76"/>
    <mergeCell ref="C76:J76"/>
    <mergeCell ref="C77:F77"/>
    <mergeCell ref="A78:B78"/>
    <mergeCell ref="C78:J78"/>
    <mergeCell ref="C79:G79"/>
    <mergeCell ref="E73:F73"/>
    <mergeCell ref="G73:H73"/>
    <mergeCell ref="A74:B74"/>
    <mergeCell ref="C74:J74"/>
    <mergeCell ref="E75:F75"/>
    <mergeCell ref="G75:H75"/>
    <mergeCell ref="A70:B70"/>
    <mergeCell ref="C70:J70"/>
    <mergeCell ref="C71:I71"/>
    <mergeCell ref="A72:B72"/>
    <mergeCell ref="C72:E72"/>
    <mergeCell ref="F72:G72"/>
    <mergeCell ref="H72:J72"/>
    <mergeCell ref="A68:B68"/>
    <mergeCell ref="C68:D68"/>
    <mergeCell ref="E68:F68"/>
    <mergeCell ref="G68:J68"/>
    <mergeCell ref="C69:D69"/>
    <mergeCell ref="E69:F69"/>
    <mergeCell ref="G69:I69"/>
    <mergeCell ref="A65:D65"/>
    <mergeCell ref="E65:I65"/>
    <mergeCell ref="E66:F66"/>
    <mergeCell ref="G66:H66"/>
    <mergeCell ref="E67:F67"/>
    <mergeCell ref="G67:H67"/>
    <mergeCell ref="A57:D57"/>
    <mergeCell ref="E57:I57"/>
    <mergeCell ref="A59:D59"/>
    <mergeCell ref="E59:I59"/>
    <mergeCell ref="A61:D61"/>
    <mergeCell ref="E61:I61"/>
    <mergeCell ref="A63:D63"/>
    <mergeCell ref="E63:I63"/>
    <mergeCell ref="A37:D37"/>
    <mergeCell ref="E37:I37"/>
    <mergeCell ref="A51:D51"/>
    <mergeCell ref="E51:I51"/>
    <mergeCell ref="E52:F52"/>
    <mergeCell ref="G52:H52"/>
    <mergeCell ref="E42:F42"/>
    <mergeCell ref="G42:H42"/>
    <mergeCell ref="E44:F44"/>
    <mergeCell ref="E46:F46"/>
    <mergeCell ref="G46:H46"/>
    <mergeCell ref="E38:F38"/>
    <mergeCell ref="G38:H38"/>
    <mergeCell ref="E40:F40"/>
    <mergeCell ref="G40:H40"/>
    <mergeCell ref="A39:D39"/>
    <mergeCell ref="E39:I39"/>
    <mergeCell ref="A41:D41"/>
    <mergeCell ref="E41:I41"/>
    <mergeCell ref="C44:D44"/>
    <mergeCell ref="G44:I44"/>
    <mergeCell ref="E48:F48"/>
    <mergeCell ref="G48:H48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disablePrompts="1"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68:D68" xr:uid="{00000000-0002-0000-0000-000002000000}">
      <formula1>$J$66:$J$67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zoomScale="85" zoomScaleNormal="85" workbookViewId="0">
      <selection activeCell="H107" sqref="H107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57" t="s">
        <v>300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x14ac:dyDescent="0.25">
      <c r="A2" s="258" t="s">
        <v>622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59" t="s">
        <v>0</v>
      </c>
      <c r="B4" s="259" t="s">
        <v>1</v>
      </c>
      <c r="C4" s="259" t="s">
        <v>2</v>
      </c>
      <c r="D4" s="260" t="s">
        <v>3</v>
      </c>
      <c r="E4" s="261" t="s">
        <v>4</v>
      </c>
      <c r="F4" s="261"/>
      <c r="G4" s="261"/>
      <c r="H4" s="262" t="s">
        <v>5</v>
      </c>
      <c r="I4" s="262"/>
      <c r="J4" s="262"/>
    </row>
    <row r="5" spans="1:10" x14ac:dyDescent="0.25">
      <c r="A5" s="259"/>
      <c r="B5" s="259"/>
      <c r="C5" s="259"/>
      <c r="D5" s="260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6">
        <f>E7+E8</f>
        <v>637234</v>
      </c>
      <c r="F6" s="146">
        <f>F7+F8</f>
        <v>25051301</v>
      </c>
      <c r="G6" s="146">
        <f>E6+F6</f>
        <v>25688535</v>
      </c>
      <c r="H6" s="146">
        <f t="shared" ref="H6:I6" si="0">H7+H8</f>
        <v>668711</v>
      </c>
      <c r="I6" s="146">
        <f t="shared" si="0"/>
        <v>25260604</v>
      </c>
      <c r="J6" s="146">
        <f>H6+I6</f>
        <v>25929315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510781</v>
      </c>
      <c r="F7" s="140">
        <v>1741289</v>
      </c>
      <c r="G7" s="146">
        <f t="shared" ref="G7:G70" si="1">E7+F7</f>
        <v>2252070</v>
      </c>
      <c r="H7" s="140">
        <v>510781</v>
      </c>
      <c r="I7" s="140">
        <v>1741289</v>
      </c>
      <c r="J7" s="146">
        <f t="shared" ref="J7:J70" si="2">H7+I7</f>
        <v>2252070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126453</v>
      </c>
      <c r="F8" s="140">
        <v>23310012</v>
      </c>
      <c r="G8" s="146">
        <f t="shared" si="1"/>
        <v>23436465</v>
      </c>
      <c r="H8" s="140">
        <v>157930</v>
      </c>
      <c r="I8" s="140">
        <v>23519315</v>
      </c>
      <c r="J8" s="146">
        <f t="shared" si="2"/>
        <v>23677245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7">
        <f>E10+E11+E12</f>
        <v>3270115</v>
      </c>
      <c r="F9" s="147">
        <f t="shared" ref="F9:I9" si="3">F10+F11+F12</f>
        <v>128636487</v>
      </c>
      <c r="G9" s="146">
        <f t="shared" si="1"/>
        <v>131906602</v>
      </c>
      <c r="H9" s="147">
        <f t="shared" si="3"/>
        <v>3189112</v>
      </c>
      <c r="I9" s="147">
        <f t="shared" si="3"/>
        <v>130867810</v>
      </c>
      <c r="J9" s="146">
        <f t="shared" si="2"/>
        <v>134056922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2294888</v>
      </c>
      <c r="F10" s="140">
        <v>60032134</v>
      </c>
      <c r="G10" s="146">
        <f t="shared" si="1"/>
        <v>62327022</v>
      </c>
      <c r="H10" s="140">
        <v>2286414</v>
      </c>
      <c r="I10" s="140">
        <v>59670279</v>
      </c>
      <c r="J10" s="146">
        <f t="shared" si="2"/>
        <v>61956693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172990</v>
      </c>
      <c r="F11" s="140">
        <v>25809627</v>
      </c>
      <c r="G11" s="146">
        <f t="shared" si="1"/>
        <v>25982617</v>
      </c>
      <c r="H11" s="140">
        <v>160279</v>
      </c>
      <c r="I11" s="140">
        <v>24938742</v>
      </c>
      <c r="J11" s="146">
        <f t="shared" si="2"/>
        <v>25099021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802237</v>
      </c>
      <c r="F12" s="140">
        <v>42794726</v>
      </c>
      <c r="G12" s="146">
        <f t="shared" si="1"/>
        <v>43596963</v>
      </c>
      <c r="H12" s="140">
        <v>742419</v>
      </c>
      <c r="I12" s="140">
        <v>46258789</v>
      </c>
      <c r="J12" s="146">
        <f t="shared" si="2"/>
        <v>47001208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7">
        <f>E14+E15+E19</f>
        <v>443547661</v>
      </c>
      <c r="F13" s="147">
        <f t="shared" ref="F13:I13" si="4">F14+F15+F19</f>
        <v>1215798517</v>
      </c>
      <c r="G13" s="146">
        <f t="shared" si="1"/>
        <v>1659346178</v>
      </c>
      <c r="H13" s="147">
        <f t="shared" si="4"/>
        <v>441859790</v>
      </c>
      <c r="I13" s="147">
        <f t="shared" si="4"/>
        <v>1281855196</v>
      </c>
      <c r="J13" s="146">
        <f t="shared" si="2"/>
        <v>1723714986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2816576</v>
      </c>
      <c r="F14" s="140">
        <v>167139276</v>
      </c>
      <c r="G14" s="146">
        <f t="shared" si="1"/>
        <v>169955852</v>
      </c>
      <c r="H14" s="141">
        <v>2816576</v>
      </c>
      <c r="I14" s="141">
        <v>169522401</v>
      </c>
      <c r="J14" s="146">
        <f t="shared" si="2"/>
        <v>172338977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7">
        <f>E16+E17+E18</f>
        <v>0</v>
      </c>
      <c r="F15" s="147">
        <f t="shared" ref="F15:I15" si="5">F16+F17+F18</f>
        <v>10449007</v>
      </c>
      <c r="G15" s="146">
        <f t="shared" si="1"/>
        <v>10449007</v>
      </c>
      <c r="H15" s="147">
        <f t="shared" si="5"/>
        <v>0</v>
      </c>
      <c r="I15" s="147">
        <f t="shared" si="5"/>
        <v>9873362</v>
      </c>
      <c r="J15" s="146">
        <f t="shared" si="2"/>
        <v>9873362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6">
        <f t="shared" si="1"/>
        <v>0</v>
      </c>
      <c r="H16" s="140">
        <v>0</v>
      </c>
      <c r="I16" s="140">
        <v>0</v>
      </c>
      <c r="J16" s="146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925569</v>
      </c>
      <c r="G17" s="146">
        <f t="shared" si="1"/>
        <v>925569</v>
      </c>
      <c r="H17" s="140">
        <v>0</v>
      </c>
      <c r="I17" s="140">
        <v>971684</v>
      </c>
      <c r="J17" s="146">
        <f t="shared" si="2"/>
        <v>971684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9523438</v>
      </c>
      <c r="G18" s="146">
        <f t="shared" si="1"/>
        <v>9523438</v>
      </c>
      <c r="H18" s="140">
        <v>0</v>
      </c>
      <c r="I18" s="140">
        <v>8901678</v>
      </c>
      <c r="J18" s="146">
        <f t="shared" si="2"/>
        <v>8901678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7">
        <f>E20+E25+E30</f>
        <v>440731085</v>
      </c>
      <c r="F19" s="147">
        <f t="shared" ref="F19:I19" si="6">F20+F25+F30</f>
        <v>1038210234</v>
      </c>
      <c r="G19" s="146">
        <f t="shared" si="1"/>
        <v>1478941319</v>
      </c>
      <c r="H19" s="147">
        <f t="shared" si="6"/>
        <v>439043214</v>
      </c>
      <c r="I19" s="147">
        <f t="shared" si="6"/>
        <v>1102459433</v>
      </c>
      <c r="J19" s="146">
        <f t="shared" si="2"/>
        <v>1541502647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7">
        <f>E21+E22+E23+E24</f>
        <v>100168674</v>
      </c>
      <c r="F20" s="147">
        <f t="shared" ref="F20:I20" si="7">F21+F22+F23+F24</f>
        <v>327502509</v>
      </c>
      <c r="G20" s="146">
        <f t="shared" si="1"/>
        <v>427671183</v>
      </c>
      <c r="H20" s="147">
        <f t="shared" si="7"/>
        <v>100994539</v>
      </c>
      <c r="I20" s="147">
        <f t="shared" si="7"/>
        <v>267158523</v>
      </c>
      <c r="J20" s="146">
        <f t="shared" si="2"/>
        <v>368153062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58052998</v>
      </c>
      <c r="F21" s="140">
        <v>128852745</v>
      </c>
      <c r="G21" s="146">
        <f t="shared" si="1"/>
        <v>186905743</v>
      </c>
      <c r="H21" s="140">
        <v>57717027</v>
      </c>
      <c r="I21" s="140">
        <v>129088419</v>
      </c>
      <c r="J21" s="146">
        <f t="shared" si="2"/>
        <v>186805446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40262316</v>
      </c>
      <c r="F22" s="140">
        <v>171351719</v>
      </c>
      <c r="G22" s="146">
        <f t="shared" si="1"/>
        <v>211614035</v>
      </c>
      <c r="H22" s="140">
        <v>41426258</v>
      </c>
      <c r="I22" s="140">
        <v>110832750</v>
      </c>
      <c r="J22" s="146">
        <f t="shared" si="2"/>
        <v>152259008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1853360</v>
      </c>
      <c r="F23" s="140">
        <v>27298045</v>
      </c>
      <c r="G23" s="146">
        <f t="shared" si="1"/>
        <v>29151405</v>
      </c>
      <c r="H23" s="140">
        <v>1851254</v>
      </c>
      <c r="I23" s="140">
        <v>27237354</v>
      </c>
      <c r="J23" s="146">
        <f t="shared" si="2"/>
        <v>29088608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6">
        <f t="shared" si="1"/>
        <v>0</v>
      </c>
      <c r="H24" s="140">
        <v>0</v>
      </c>
      <c r="I24" s="140">
        <v>0</v>
      </c>
      <c r="J24" s="146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7">
        <f>E26+E27+E28+E29</f>
        <v>288718525</v>
      </c>
      <c r="F25" s="147">
        <f t="shared" ref="F25:I25" si="8">F26+F27+F28+F29</f>
        <v>623293371</v>
      </c>
      <c r="G25" s="146">
        <f t="shared" si="1"/>
        <v>912011896</v>
      </c>
      <c r="H25" s="147">
        <f t="shared" si="8"/>
        <v>293577822</v>
      </c>
      <c r="I25" s="147">
        <f t="shared" si="8"/>
        <v>698508747</v>
      </c>
      <c r="J25" s="146">
        <f t="shared" si="2"/>
        <v>992086569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38284148</v>
      </c>
      <c r="F26" s="140">
        <v>276106756</v>
      </c>
      <c r="G26" s="146">
        <f t="shared" si="1"/>
        <v>314390904</v>
      </c>
      <c r="H26" s="140">
        <v>43496220</v>
      </c>
      <c r="I26" s="140">
        <v>321953562</v>
      </c>
      <c r="J26" s="146">
        <f t="shared" si="2"/>
        <v>365449782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250433502</v>
      </c>
      <c r="F27" s="140">
        <v>347142133</v>
      </c>
      <c r="G27" s="146">
        <f t="shared" si="1"/>
        <v>597575635</v>
      </c>
      <c r="H27" s="140">
        <v>250079126</v>
      </c>
      <c r="I27" s="140">
        <v>376422830</v>
      </c>
      <c r="J27" s="146">
        <f t="shared" si="2"/>
        <v>626501956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0</v>
      </c>
      <c r="G28" s="146">
        <f t="shared" si="1"/>
        <v>0</v>
      </c>
      <c r="H28" s="140">
        <v>0</v>
      </c>
      <c r="I28" s="140">
        <v>0</v>
      </c>
      <c r="J28" s="146">
        <f t="shared" si="2"/>
        <v>0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875</v>
      </c>
      <c r="F29" s="140">
        <v>44482</v>
      </c>
      <c r="G29" s="146">
        <f t="shared" si="1"/>
        <v>45357</v>
      </c>
      <c r="H29" s="140">
        <v>2476</v>
      </c>
      <c r="I29" s="140">
        <v>132355</v>
      </c>
      <c r="J29" s="146">
        <f t="shared" si="2"/>
        <v>134831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7">
        <f>E31+E32+E33+E34+E35</f>
        <v>51843886</v>
      </c>
      <c r="F30" s="147">
        <f t="shared" ref="F30:I30" si="9">F31+F32+F33+F34+F35</f>
        <v>87414354</v>
      </c>
      <c r="G30" s="146">
        <f t="shared" si="1"/>
        <v>139258240</v>
      </c>
      <c r="H30" s="147">
        <f t="shared" si="9"/>
        <v>44470853</v>
      </c>
      <c r="I30" s="147">
        <f t="shared" si="9"/>
        <v>136792163</v>
      </c>
      <c r="J30" s="146">
        <f t="shared" si="2"/>
        <v>181263016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1606497</v>
      </c>
      <c r="F31" s="140">
        <v>720874</v>
      </c>
      <c r="G31" s="146">
        <f t="shared" si="1"/>
        <v>2327371</v>
      </c>
      <c r="H31" s="140">
        <v>701053</v>
      </c>
      <c r="I31" s="140">
        <v>0</v>
      </c>
      <c r="J31" s="146">
        <f t="shared" si="2"/>
        <v>701053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6975290</v>
      </c>
      <c r="F32" s="140">
        <v>23860187</v>
      </c>
      <c r="G32" s="146">
        <f t="shared" si="1"/>
        <v>30835477</v>
      </c>
      <c r="H32" s="140">
        <v>0</v>
      </c>
      <c r="I32" s="140">
        <v>72861578</v>
      </c>
      <c r="J32" s="146">
        <f t="shared" si="2"/>
        <v>72861578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43246159</v>
      </c>
      <c r="F33" s="140">
        <v>62739837</v>
      </c>
      <c r="G33" s="146">
        <f t="shared" si="1"/>
        <v>105985996</v>
      </c>
      <c r="H33" s="140">
        <v>43716105</v>
      </c>
      <c r="I33" s="140">
        <v>63684280</v>
      </c>
      <c r="J33" s="146">
        <f t="shared" si="2"/>
        <v>107400385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15940</v>
      </c>
      <c r="F34" s="140">
        <v>93456</v>
      </c>
      <c r="G34" s="146">
        <f t="shared" si="1"/>
        <v>109396</v>
      </c>
      <c r="H34" s="140">
        <v>0</v>
      </c>
      <c r="I34" s="140">
        <v>0</v>
      </c>
      <c r="J34" s="146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6">
        <f t="shared" si="1"/>
        <v>0</v>
      </c>
      <c r="H35" s="140">
        <v>53695</v>
      </c>
      <c r="I35" s="140">
        <v>246305</v>
      </c>
      <c r="J35" s="146">
        <f t="shared" si="2"/>
        <v>300000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7">
        <f>E37+E41+E45</f>
        <v>38441</v>
      </c>
      <c r="F36" s="147">
        <f t="shared" ref="F36:I36" si="10">F37+F41+F45</f>
        <v>13870282</v>
      </c>
      <c r="G36" s="146">
        <f t="shared" si="1"/>
        <v>13908723</v>
      </c>
      <c r="H36" s="147">
        <f t="shared" si="10"/>
        <v>38569</v>
      </c>
      <c r="I36" s="147">
        <f t="shared" si="10"/>
        <v>11472763</v>
      </c>
      <c r="J36" s="146">
        <f t="shared" si="2"/>
        <v>11511332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8">
        <f>E38+E39+E40</f>
        <v>38441</v>
      </c>
      <c r="F37" s="148">
        <f t="shared" ref="F37:I37" si="11">F38+F39+F40</f>
        <v>11922593</v>
      </c>
      <c r="G37" s="146">
        <f t="shared" si="1"/>
        <v>11961034</v>
      </c>
      <c r="H37" s="148">
        <f t="shared" si="11"/>
        <v>38569</v>
      </c>
      <c r="I37" s="148">
        <f t="shared" si="11"/>
        <v>11472663</v>
      </c>
      <c r="J37" s="146">
        <f t="shared" si="2"/>
        <v>11511232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38441</v>
      </c>
      <c r="F38" s="140">
        <v>-1077035</v>
      </c>
      <c r="G38" s="146">
        <f t="shared" si="1"/>
        <v>-1038594</v>
      </c>
      <c r="H38" s="140">
        <v>38569</v>
      </c>
      <c r="I38" s="140">
        <v>-1031825</v>
      </c>
      <c r="J38" s="146">
        <f t="shared" si="2"/>
        <v>-993256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6">
        <f t="shared" si="1"/>
        <v>0</v>
      </c>
      <c r="H39" s="140">
        <v>0</v>
      </c>
      <c r="I39" s="140">
        <v>0</v>
      </c>
      <c r="J39" s="146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12999628</v>
      </c>
      <c r="G40" s="146">
        <f t="shared" si="1"/>
        <v>12999628</v>
      </c>
      <c r="H40" s="140">
        <v>0</v>
      </c>
      <c r="I40" s="140">
        <v>12504488</v>
      </c>
      <c r="J40" s="146">
        <f t="shared" si="2"/>
        <v>12504488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8">
        <f>E42+E43+E44</f>
        <v>0</v>
      </c>
      <c r="F41" s="148">
        <f t="shared" ref="F41:I41" si="12">F42+F43+F44</f>
        <v>0</v>
      </c>
      <c r="G41" s="146">
        <f t="shared" si="1"/>
        <v>0</v>
      </c>
      <c r="H41" s="148">
        <f t="shared" si="12"/>
        <v>0</v>
      </c>
      <c r="I41" s="148">
        <f t="shared" si="12"/>
        <v>0</v>
      </c>
      <c r="J41" s="146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6">
        <f t="shared" si="1"/>
        <v>0</v>
      </c>
      <c r="H42" s="140">
        <v>0</v>
      </c>
      <c r="I42" s="140">
        <v>0</v>
      </c>
      <c r="J42" s="146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6">
        <f t="shared" si="1"/>
        <v>0</v>
      </c>
      <c r="H43" s="140">
        <v>0</v>
      </c>
      <c r="I43" s="140">
        <v>0</v>
      </c>
      <c r="J43" s="146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6">
        <f t="shared" si="1"/>
        <v>0</v>
      </c>
      <c r="H44" s="140">
        <v>0</v>
      </c>
      <c r="I44" s="140">
        <v>0</v>
      </c>
      <c r="J44" s="146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8">
        <f>E46+E47+E48</f>
        <v>0</v>
      </c>
      <c r="F45" s="148">
        <f t="shared" ref="F45:I45" si="13">F46+F47+F48</f>
        <v>1947689</v>
      </c>
      <c r="G45" s="146">
        <f t="shared" si="1"/>
        <v>1947689</v>
      </c>
      <c r="H45" s="148">
        <f t="shared" si="13"/>
        <v>0</v>
      </c>
      <c r="I45" s="148">
        <f t="shared" si="13"/>
        <v>100</v>
      </c>
      <c r="J45" s="146">
        <f t="shared" si="2"/>
        <v>100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4055084</v>
      </c>
      <c r="G46" s="146">
        <f t="shared" si="1"/>
        <v>4055084</v>
      </c>
      <c r="H46" s="140">
        <v>0</v>
      </c>
      <c r="I46" s="140">
        <v>100</v>
      </c>
      <c r="J46" s="146">
        <f t="shared" si="2"/>
        <v>100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6">
        <f t="shared" si="1"/>
        <v>0</v>
      </c>
      <c r="H47" s="140">
        <v>0</v>
      </c>
      <c r="I47" s="140">
        <v>0</v>
      </c>
      <c r="J47" s="146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-2107395</v>
      </c>
      <c r="G48" s="146">
        <f t="shared" si="1"/>
        <v>-2107395</v>
      </c>
      <c r="H48" s="140">
        <v>0</v>
      </c>
      <c r="I48" s="140">
        <v>0</v>
      </c>
      <c r="J48" s="146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-316</v>
      </c>
      <c r="F49" s="141">
        <v>74013195</v>
      </c>
      <c r="G49" s="146">
        <f t="shared" si="1"/>
        <v>74012879</v>
      </c>
      <c r="H49" s="141">
        <v>-314</v>
      </c>
      <c r="I49" s="141">
        <v>70207228</v>
      </c>
      <c r="J49" s="146">
        <f t="shared" si="2"/>
        <v>70206914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7">
        <f>E51+E52</f>
        <v>398667</v>
      </c>
      <c r="F50" s="147">
        <f t="shared" ref="F50:I50" si="14">F51+F52</f>
        <v>12065724</v>
      </c>
      <c r="G50" s="146">
        <f t="shared" si="1"/>
        <v>12464391</v>
      </c>
      <c r="H50" s="147">
        <f t="shared" si="14"/>
        <v>366415</v>
      </c>
      <c r="I50" s="147">
        <f t="shared" si="14"/>
        <v>10752764</v>
      </c>
      <c r="J50" s="146">
        <f t="shared" si="2"/>
        <v>11119179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398667</v>
      </c>
      <c r="F51" s="140">
        <v>7815400</v>
      </c>
      <c r="G51" s="146">
        <f t="shared" si="1"/>
        <v>8214067</v>
      </c>
      <c r="H51" s="140">
        <v>366415</v>
      </c>
      <c r="I51" s="140">
        <v>7831235</v>
      </c>
      <c r="J51" s="146">
        <f t="shared" si="2"/>
        <v>8197650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4250324</v>
      </c>
      <c r="G52" s="146">
        <f t="shared" si="1"/>
        <v>4250324</v>
      </c>
      <c r="H52" s="140">
        <v>0</v>
      </c>
      <c r="I52" s="140">
        <v>2921529</v>
      </c>
      <c r="J52" s="146">
        <f t="shared" si="2"/>
        <v>2921529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5302664</v>
      </c>
      <c r="F53" s="141">
        <f t="shared" ref="F53:J53" si="15">F54+F58+F59</f>
        <v>65286730</v>
      </c>
      <c r="G53" s="141">
        <f t="shared" si="15"/>
        <v>70589394</v>
      </c>
      <c r="H53" s="141">
        <f t="shared" si="15"/>
        <v>5993592</v>
      </c>
      <c r="I53" s="141">
        <f t="shared" si="15"/>
        <v>68331167</v>
      </c>
      <c r="J53" s="141">
        <f t="shared" si="15"/>
        <v>74324759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7">
        <f>E55+E56+E57</f>
        <v>1749263</v>
      </c>
      <c r="F54" s="147">
        <f t="shared" ref="F54:I54" si="16">F55+F56+F57</f>
        <v>14598312</v>
      </c>
      <c r="G54" s="146">
        <f t="shared" si="1"/>
        <v>16347575</v>
      </c>
      <c r="H54" s="147">
        <f t="shared" si="16"/>
        <v>1884780</v>
      </c>
      <c r="I54" s="147">
        <f t="shared" si="16"/>
        <v>12527821</v>
      </c>
      <c r="J54" s="146">
        <f t="shared" si="2"/>
        <v>14412601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1205046</v>
      </c>
      <c r="F55" s="140">
        <v>14500484</v>
      </c>
      <c r="G55" s="146">
        <f t="shared" si="1"/>
        <v>15705530</v>
      </c>
      <c r="H55" s="140">
        <v>876891</v>
      </c>
      <c r="I55" s="140">
        <v>12391106</v>
      </c>
      <c r="J55" s="146">
        <f t="shared" si="2"/>
        <v>13267997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544041</v>
      </c>
      <c r="F56" s="140">
        <v>0</v>
      </c>
      <c r="G56" s="146">
        <f t="shared" si="1"/>
        <v>544041</v>
      </c>
      <c r="H56" s="140">
        <v>1007725</v>
      </c>
      <c r="I56" s="140">
        <v>0</v>
      </c>
      <c r="J56" s="146">
        <f t="shared" si="2"/>
        <v>1007725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176</v>
      </c>
      <c r="F57" s="140">
        <v>97828</v>
      </c>
      <c r="G57" s="146">
        <f t="shared" si="1"/>
        <v>98004</v>
      </c>
      <c r="H57" s="140">
        <v>164</v>
      </c>
      <c r="I57" s="140">
        <v>136715</v>
      </c>
      <c r="J57" s="146">
        <f t="shared" si="2"/>
        <v>136879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268008</v>
      </c>
      <c r="G58" s="146">
        <f t="shared" si="1"/>
        <v>268008</v>
      </c>
      <c r="H58" s="140">
        <v>0</v>
      </c>
      <c r="I58" s="140">
        <v>267641</v>
      </c>
      <c r="J58" s="146">
        <f t="shared" si="2"/>
        <v>267641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3553401</v>
      </c>
      <c r="F59" s="140">
        <v>50420410</v>
      </c>
      <c r="G59" s="146">
        <f t="shared" si="1"/>
        <v>53973811</v>
      </c>
      <c r="H59" s="140">
        <v>4108812</v>
      </c>
      <c r="I59" s="140">
        <v>55535705</v>
      </c>
      <c r="J59" s="146">
        <f t="shared" si="2"/>
        <v>59644517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7">
        <f>E6+E9+E13+E36+E49+E50+E53</f>
        <v>453194466</v>
      </c>
      <c r="F60" s="147">
        <f t="shared" ref="F60:I60" si="17">F6+F9+F13+F36+F49+F50+F53</f>
        <v>1534722236</v>
      </c>
      <c r="G60" s="146">
        <f t="shared" si="1"/>
        <v>1987916702</v>
      </c>
      <c r="H60" s="147">
        <f t="shared" si="17"/>
        <v>452115875</v>
      </c>
      <c r="I60" s="147">
        <f t="shared" si="17"/>
        <v>1598747532</v>
      </c>
      <c r="J60" s="146">
        <f t="shared" si="2"/>
        <v>2050863407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2052106</v>
      </c>
      <c r="F61" s="141">
        <v>44012657</v>
      </c>
      <c r="G61" s="146">
        <f t="shared" si="1"/>
        <v>46064763</v>
      </c>
      <c r="H61" s="141">
        <v>2086829</v>
      </c>
      <c r="I61" s="141">
        <v>77173860</v>
      </c>
      <c r="J61" s="146">
        <f t="shared" si="2"/>
        <v>79260689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7">
        <f>E63+E66+E67+E71+E72+E76+E79</f>
        <v>97241490</v>
      </c>
      <c r="F62" s="147">
        <f t="shared" ref="F62:I62" si="18">F63+F66+F67+F71+F72+F76+F79</f>
        <v>773019486</v>
      </c>
      <c r="G62" s="146">
        <f t="shared" si="1"/>
        <v>870260976</v>
      </c>
      <c r="H62" s="147">
        <f t="shared" si="18"/>
        <v>102036952</v>
      </c>
      <c r="I62" s="147">
        <f t="shared" si="18"/>
        <v>824741164</v>
      </c>
      <c r="J62" s="146">
        <f t="shared" si="2"/>
        <v>926778116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7">
        <f>E64+E65</f>
        <v>5881322</v>
      </c>
      <c r="F63" s="147">
        <f t="shared" ref="F63:I63" si="19">F64+F65</f>
        <v>72414820</v>
      </c>
      <c r="G63" s="146">
        <f t="shared" si="1"/>
        <v>78296142</v>
      </c>
      <c r="H63" s="147">
        <f t="shared" si="19"/>
        <v>5881322</v>
      </c>
      <c r="I63" s="147">
        <f t="shared" si="19"/>
        <v>72414820</v>
      </c>
      <c r="J63" s="146">
        <f t="shared" si="2"/>
        <v>78296142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5881322</v>
      </c>
      <c r="F64" s="140">
        <v>72414820</v>
      </c>
      <c r="G64" s="146">
        <f t="shared" si="1"/>
        <v>78296142</v>
      </c>
      <c r="H64" s="140">
        <v>5881322</v>
      </c>
      <c r="I64" s="140">
        <v>72414820</v>
      </c>
      <c r="J64" s="146">
        <f t="shared" si="2"/>
        <v>78296142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6">
        <f t="shared" si="1"/>
        <v>0</v>
      </c>
      <c r="H65" s="140">
        <v>0</v>
      </c>
      <c r="I65" s="140">
        <v>0</v>
      </c>
      <c r="J65" s="146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90448275</v>
      </c>
      <c r="G66" s="146">
        <f t="shared" si="1"/>
        <v>90448275</v>
      </c>
      <c r="H66" s="141">
        <v>0</v>
      </c>
      <c r="I66" s="141">
        <v>90448275</v>
      </c>
      <c r="J66" s="146">
        <f t="shared" si="2"/>
        <v>90448275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7">
        <f>E68+E69+E70</f>
        <v>9248561</v>
      </c>
      <c r="F67" s="147">
        <f t="shared" ref="F67:I67" si="20">F68+F69+F70</f>
        <v>185084424</v>
      </c>
      <c r="G67" s="146">
        <f t="shared" si="1"/>
        <v>194332985</v>
      </c>
      <c r="H67" s="147">
        <f t="shared" si="20"/>
        <v>9946127</v>
      </c>
      <c r="I67" s="147">
        <f t="shared" si="20"/>
        <v>217483963</v>
      </c>
      <c r="J67" s="146">
        <f t="shared" si="2"/>
        <v>227430090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20533169</v>
      </c>
      <c r="G68" s="146">
        <f t="shared" si="1"/>
        <v>20533169</v>
      </c>
      <c r="H68" s="140">
        <v>0</v>
      </c>
      <c r="I68" s="140">
        <v>20449608</v>
      </c>
      <c r="J68" s="146">
        <f t="shared" si="2"/>
        <v>20449608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9247843</v>
      </c>
      <c r="F69" s="140">
        <v>164492802</v>
      </c>
      <c r="G69" s="146">
        <f t="shared" si="1"/>
        <v>173740645</v>
      </c>
      <c r="H69" s="140">
        <v>9944097</v>
      </c>
      <c r="I69" s="140">
        <v>196894433</v>
      </c>
      <c r="J69" s="146">
        <f t="shared" si="2"/>
        <v>206838530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718</v>
      </c>
      <c r="F70" s="140">
        <v>58453</v>
      </c>
      <c r="G70" s="146">
        <f t="shared" si="1"/>
        <v>59171</v>
      </c>
      <c r="H70" s="140">
        <v>2030</v>
      </c>
      <c r="I70" s="140">
        <v>139922</v>
      </c>
      <c r="J70" s="146">
        <f t="shared" si="2"/>
        <v>141952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16909233</v>
      </c>
      <c r="F71" s="141">
        <v>8508888</v>
      </c>
      <c r="G71" s="146">
        <f t="shared" ref="G71:G116" si="21">E71+F71</f>
        <v>25418121</v>
      </c>
      <c r="H71" s="141">
        <v>18680834</v>
      </c>
      <c r="I71" s="141">
        <v>11238821</v>
      </c>
      <c r="J71" s="146">
        <f t="shared" ref="J71:J116" si="22">H71+I71</f>
        <v>29919655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7">
        <f>E73+E74+E75</f>
        <v>11317678</v>
      </c>
      <c r="F72" s="147">
        <f t="shared" ref="F72:I72" si="23">F73+F74+F75</f>
        <v>41965240</v>
      </c>
      <c r="G72" s="146">
        <f t="shared" si="21"/>
        <v>53282918</v>
      </c>
      <c r="H72" s="147">
        <f t="shared" si="23"/>
        <v>11317678</v>
      </c>
      <c r="I72" s="147">
        <f t="shared" si="23"/>
        <v>41965240</v>
      </c>
      <c r="J72" s="146">
        <f t="shared" si="22"/>
        <v>53282918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294066</v>
      </c>
      <c r="F73" s="140">
        <v>3702116</v>
      </c>
      <c r="G73" s="146">
        <f t="shared" si="21"/>
        <v>3996182</v>
      </c>
      <c r="H73" s="140">
        <v>294066</v>
      </c>
      <c r="I73" s="140">
        <v>3702116</v>
      </c>
      <c r="J73" s="146">
        <f t="shared" si="22"/>
        <v>3996182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1003040</v>
      </c>
      <c r="F74" s="140">
        <v>18455600</v>
      </c>
      <c r="G74" s="146">
        <f t="shared" si="21"/>
        <v>19458640</v>
      </c>
      <c r="H74" s="140">
        <v>1003040</v>
      </c>
      <c r="I74" s="140">
        <v>18455600</v>
      </c>
      <c r="J74" s="146">
        <f t="shared" si="22"/>
        <v>19458640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10020572</v>
      </c>
      <c r="F75" s="140">
        <v>19807524</v>
      </c>
      <c r="G75" s="146">
        <f t="shared" si="21"/>
        <v>29828096</v>
      </c>
      <c r="H75" s="140">
        <v>10020572</v>
      </c>
      <c r="I75" s="140">
        <v>19807524</v>
      </c>
      <c r="J75" s="146">
        <f t="shared" si="22"/>
        <v>29828096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7">
        <f>E77+E78</f>
        <v>44961676</v>
      </c>
      <c r="F76" s="147">
        <f t="shared" ref="F76:I76" si="24">F77+F78</f>
        <v>318131521</v>
      </c>
      <c r="G76" s="146">
        <f t="shared" si="21"/>
        <v>363093197</v>
      </c>
      <c r="H76" s="147">
        <f t="shared" si="24"/>
        <v>53764778</v>
      </c>
      <c r="I76" s="147">
        <f t="shared" si="24"/>
        <v>375478743</v>
      </c>
      <c r="J76" s="146">
        <f t="shared" si="22"/>
        <v>429243521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44961676</v>
      </c>
      <c r="F77" s="140">
        <v>318131521</v>
      </c>
      <c r="G77" s="146">
        <f t="shared" si="21"/>
        <v>363093197</v>
      </c>
      <c r="H77" s="140">
        <v>53764778</v>
      </c>
      <c r="I77" s="140">
        <v>375478743</v>
      </c>
      <c r="J77" s="146">
        <f t="shared" si="22"/>
        <v>429243521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6">
        <f t="shared" si="21"/>
        <v>0</v>
      </c>
      <c r="H78" s="140">
        <v>0</v>
      </c>
      <c r="I78" s="140">
        <v>0</v>
      </c>
      <c r="J78" s="146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7">
        <f>E80+E81</f>
        <v>8923020</v>
      </c>
      <c r="F79" s="147">
        <f t="shared" ref="F79:I79" si="25">F80+F81</f>
        <v>56466318</v>
      </c>
      <c r="G79" s="146">
        <f t="shared" si="21"/>
        <v>65389338</v>
      </c>
      <c r="H79" s="147">
        <f t="shared" si="25"/>
        <v>2446213</v>
      </c>
      <c r="I79" s="147">
        <f t="shared" si="25"/>
        <v>15711302</v>
      </c>
      <c r="J79" s="146">
        <f t="shared" si="22"/>
        <v>18157515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8923020</v>
      </c>
      <c r="F80" s="140">
        <v>56466318</v>
      </c>
      <c r="G80" s="146">
        <f t="shared" si="21"/>
        <v>65389338</v>
      </c>
      <c r="H80" s="140">
        <v>2446213</v>
      </c>
      <c r="I80" s="140">
        <v>15711302</v>
      </c>
      <c r="J80" s="146">
        <f t="shared" si="22"/>
        <v>18157515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6">
        <f>E81+F81</f>
        <v>0</v>
      </c>
      <c r="H81" s="140">
        <v>0</v>
      </c>
      <c r="I81" s="140">
        <v>0</v>
      </c>
      <c r="J81" s="146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6">
        <f>E82+F82</f>
        <v>0</v>
      </c>
      <c r="H82" s="141">
        <v>0</v>
      </c>
      <c r="I82" s="141">
        <v>0</v>
      </c>
      <c r="J82" s="146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144223</v>
      </c>
      <c r="F83" s="141">
        <v>364704</v>
      </c>
      <c r="G83" s="146">
        <f t="shared" si="21"/>
        <v>508927</v>
      </c>
      <c r="H83" s="141">
        <v>164174</v>
      </c>
      <c r="I83" s="141">
        <v>368073</v>
      </c>
      <c r="J83" s="146">
        <f t="shared" si="22"/>
        <v>532247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7">
        <f>E85+E89+E93</f>
        <v>332745266</v>
      </c>
      <c r="F84" s="147">
        <f t="shared" ref="F84:I84" si="26">F85+F89+F93</f>
        <v>572368231</v>
      </c>
      <c r="G84" s="146">
        <f t="shared" si="21"/>
        <v>905113497</v>
      </c>
      <c r="H84" s="147">
        <f t="shared" si="26"/>
        <v>326095227</v>
      </c>
      <c r="I84" s="147">
        <f t="shared" si="26"/>
        <v>578535239</v>
      </c>
      <c r="J84" s="146">
        <f t="shared" si="22"/>
        <v>904630466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8">
        <f>E86+E87+E88</f>
        <v>318677524</v>
      </c>
      <c r="F85" s="148">
        <f t="shared" ref="F85:I85" si="27">F86+F87+F88</f>
        <v>13454727</v>
      </c>
      <c r="G85" s="146">
        <f t="shared" si="21"/>
        <v>332132251</v>
      </c>
      <c r="H85" s="148">
        <f t="shared" si="27"/>
        <v>312066508</v>
      </c>
      <c r="I85" s="148">
        <f t="shared" si="27"/>
        <v>13428558</v>
      </c>
      <c r="J85" s="146">
        <f t="shared" si="22"/>
        <v>325495066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306119459</v>
      </c>
      <c r="F86" s="140">
        <v>12897874</v>
      </c>
      <c r="G86" s="146">
        <f t="shared" si="21"/>
        <v>319017333</v>
      </c>
      <c r="H86" s="140">
        <v>297546275</v>
      </c>
      <c r="I86" s="140">
        <v>12873873</v>
      </c>
      <c r="J86" s="146">
        <f t="shared" si="22"/>
        <v>310420148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6">
        <f t="shared" si="21"/>
        <v>0</v>
      </c>
      <c r="H87" s="140">
        <v>0</v>
      </c>
      <c r="I87" s="140">
        <v>0</v>
      </c>
      <c r="J87" s="146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12558065</v>
      </c>
      <c r="F88" s="140">
        <v>556853</v>
      </c>
      <c r="G88" s="146">
        <f t="shared" si="21"/>
        <v>13114918</v>
      </c>
      <c r="H88" s="140">
        <v>14520233</v>
      </c>
      <c r="I88" s="140">
        <v>554685</v>
      </c>
      <c r="J88" s="146">
        <f t="shared" si="22"/>
        <v>15074918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8">
        <f>E90+E91+E92</f>
        <v>14067742</v>
      </c>
      <c r="F89" s="148">
        <f t="shared" ref="F89:I89" si="28">F90+F91+F92</f>
        <v>0</v>
      </c>
      <c r="G89" s="146">
        <f t="shared" si="21"/>
        <v>14067742</v>
      </c>
      <c r="H89" s="148">
        <f t="shared" si="28"/>
        <v>14028719</v>
      </c>
      <c r="I89" s="148">
        <f t="shared" si="28"/>
        <v>0</v>
      </c>
      <c r="J89" s="146">
        <f t="shared" si="22"/>
        <v>14028719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12530594</v>
      </c>
      <c r="F90" s="144">
        <v>0</v>
      </c>
      <c r="G90" s="146">
        <f t="shared" si="21"/>
        <v>12530594</v>
      </c>
      <c r="H90" s="140">
        <v>12837142</v>
      </c>
      <c r="I90" s="144">
        <v>0</v>
      </c>
      <c r="J90" s="146">
        <f t="shared" si="22"/>
        <v>12837142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6">
        <f t="shared" si="21"/>
        <v>0</v>
      </c>
      <c r="H91" s="140">
        <v>0</v>
      </c>
      <c r="I91" s="144">
        <v>0</v>
      </c>
      <c r="J91" s="146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1537148</v>
      </c>
      <c r="F92" s="140">
        <v>0</v>
      </c>
      <c r="G92" s="146">
        <f t="shared" si="21"/>
        <v>1537148</v>
      </c>
      <c r="H92" s="140">
        <v>1191577</v>
      </c>
      <c r="I92" s="140">
        <v>0</v>
      </c>
      <c r="J92" s="146">
        <f t="shared" si="22"/>
        <v>1191577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8">
        <f>E94+E95+E96</f>
        <v>0</v>
      </c>
      <c r="F93" s="148">
        <f t="shared" ref="F93:I93" si="29">F94+F95+F96</f>
        <v>558913504</v>
      </c>
      <c r="G93" s="146">
        <f t="shared" si="21"/>
        <v>558913504</v>
      </c>
      <c r="H93" s="148">
        <f t="shared" si="29"/>
        <v>0</v>
      </c>
      <c r="I93" s="148">
        <f t="shared" si="29"/>
        <v>565106681</v>
      </c>
      <c r="J93" s="146">
        <f t="shared" si="22"/>
        <v>565106681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152084737</v>
      </c>
      <c r="G94" s="146">
        <f t="shared" si="21"/>
        <v>152084737</v>
      </c>
      <c r="H94" s="140">
        <v>0</v>
      </c>
      <c r="I94" s="144">
        <v>161726431</v>
      </c>
      <c r="J94" s="146">
        <f t="shared" si="22"/>
        <v>161726431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6">
        <f t="shared" si="21"/>
        <v>0</v>
      </c>
      <c r="H95" s="140">
        <v>0</v>
      </c>
      <c r="I95" s="144">
        <v>0</v>
      </c>
      <c r="J95" s="146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406828767</v>
      </c>
      <c r="G96" s="146">
        <f t="shared" si="21"/>
        <v>406828767</v>
      </c>
      <c r="H96" s="140">
        <v>0</v>
      </c>
      <c r="I96" s="140">
        <v>403380250</v>
      </c>
      <c r="J96" s="146">
        <f t="shared" si="22"/>
        <v>403380250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5101700</v>
      </c>
      <c r="G97" s="146">
        <f t="shared" si="21"/>
        <v>5101700</v>
      </c>
      <c r="H97" s="141">
        <v>13069</v>
      </c>
      <c r="I97" s="141">
        <v>6225174</v>
      </c>
      <c r="J97" s="146">
        <f t="shared" si="22"/>
        <v>6238243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6">
        <f t="shared" si="21"/>
        <v>0</v>
      </c>
      <c r="H98" s="141">
        <v>0</v>
      </c>
      <c r="I98" s="141">
        <v>0</v>
      </c>
      <c r="J98" s="146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7">
        <f>E100+E101</f>
        <v>405997</v>
      </c>
      <c r="F99" s="147">
        <f t="shared" ref="F99:I99" si="30">F100+F101</f>
        <v>8336515</v>
      </c>
      <c r="G99" s="146">
        <f t="shared" si="21"/>
        <v>8742512</v>
      </c>
      <c r="H99" s="147">
        <f t="shared" si="30"/>
        <v>412972</v>
      </c>
      <c r="I99" s="147">
        <f t="shared" si="30"/>
        <v>7782379</v>
      </c>
      <c r="J99" s="146">
        <f t="shared" si="22"/>
        <v>8195351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395554</v>
      </c>
      <c r="F100" s="140">
        <v>8008887</v>
      </c>
      <c r="G100" s="146">
        <f t="shared" si="21"/>
        <v>8404441</v>
      </c>
      <c r="H100" s="140">
        <v>390663</v>
      </c>
      <c r="I100" s="140">
        <v>7454751</v>
      </c>
      <c r="J100" s="146">
        <f t="shared" si="22"/>
        <v>7845414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10443</v>
      </c>
      <c r="F101" s="140">
        <v>327628</v>
      </c>
      <c r="G101" s="146">
        <f t="shared" si="21"/>
        <v>338071</v>
      </c>
      <c r="H101" s="140">
        <v>22309</v>
      </c>
      <c r="I101" s="140">
        <v>327628</v>
      </c>
      <c r="J101" s="146">
        <f t="shared" si="22"/>
        <v>349937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7">
        <f>E103+E104</f>
        <v>5434031</v>
      </c>
      <c r="F102" s="147">
        <f t="shared" ref="F102:I102" si="31">F103+F104</f>
        <v>55999678</v>
      </c>
      <c r="G102" s="146">
        <f t="shared" si="21"/>
        <v>61433709</v>
      </c>
      <c r="H102" s="147">
        <f t="shared" si="31"/>
        <v>6363097</v>
      </c>
      <c r="I102" s="147">
        <f t="shared" si="31"/>
        <v>65046843</v>
      </c>
      <c r="J102" s="146">
        <f t="shared" si="22"/>
        <v>71409940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5168497</v>
      </c>
      <c r="F103" s="140">
        <v>47791738</v>
      </c>
      <c r="G103" s="146">
        <f t="shared" si="21"/>
        <v>52960235</v>
      </c>
      <c r="H103" s="140">
        <v>5811945</v>
      </c>
      <c r="I103" s="140">
        <v>55466217</v>
      </c>
      <c r="J103" s="146">
        <f t="shared" si="22"/>
        <v>61278162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265534</v>
      </c>
      <c r="F104" s="140">
        <v>8207940</v>
      </c>
      <c r="G104" s="146">
        <f t="shared" si="21"/>
        <v>8473474</v>
      </c>
      <c r="H104" s="140">
        <v>551152</v>
      </c>
      <c r="I104" s="140">
        <v>9580626</v>
      </c>
      <c r="J104" s="146">
        <f t="shared" si="22"/>
        <v>10131778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7">
        <f>E106+E107+E108+E109+E110</f>
        <v>798959</v>
      </c>
      <c r="F105" s="147">
        <f t="shared" ref="F105:I105" si="32">F106+F107+F108+F109+F110</f>
        <v>48116968</v>
      </c>
      <c r="G105" s="146">
        <f t="shared" si="21"/>
        <v>48915927</v>
      </c>
      <c r="H105" s="147">
        <f t="shared" si="32"/>
        <v>2185137</v>
      </c>
      <c r="I105" s="147">
        <f t="shared" si="32"/>
        <v>51886708</v>
      </c>
      <c r="J105" s="146">
        <f t="shared" si="22"/>
        <v>54071845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1554597</v>
      </c>
      <c r="G106" s="146">
        <f t="shared" si="21"/>
        <v>1554597</v>
      </c>
      <c r="H106" s="140">
        <v>0</v>
      </c>
      <c r="I106" s="140">
        <v>1460009</v>
      </c>
      <c r="J106" s="146">
        <f t="shared" si="22"/>
        <v>1460009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6">
        <f t="shared" si="21"/>
        <v>0</v>
      </c>
      <c r="H107" s="140">
        <v>0</v>
      </c>
      <c r="I107" s="140">
        <v>0</v>
      </c>
      <c r="J107" s="146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5872</v>
      </c>
      <c r="F108" s="140">
        <v>15422</v>
      </c>
      <c r="G108" s="146">
        <f t="shared" si="21"/>
        <v>21294</v>
      </c>
      <c r="H108" s="140">
        <v>148221</v>
      </c>
      <c r="I108" s="140">
        <v>427027</v>
      </c>
      <c r="J108" s="146">
        <f t="shared" si="22"/>
        <v>575248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1761</v>
      </c>
      <c r="F109" s="140">
        <v>541006</v>
      </c>
      <c r="G109" s="146">
        <f t="shared" si="21"/>
        <v>542767</v>
      </c>
      <c r="H109" s="140">
        <v>1761</v>
      </c>
      <c r="I109" s="140">
        <v>540238</v>
      </c>
      <c r="J109" s="146">
        <f t="shared" si="22"/>
        <v>541999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791326</v>
      </c>
      <c r="F110" s="140">
        <v>46005943</v>
      </c>
      <c r="G110" s="146">
        <f t="shared" si="21"/>
        <v>46797269</v>
      </c>
      <c r="H110" s="140">
        <v>2035155</v>
      </c>
      <c r="I110" s="140">
        <v>49459434</v>
      </c>
      <c r="J110" s="146">
        <f t="shared" si="22"/>
        <v>51494589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7">
        <f>E112+E113+E114</f>
        <v>16424500</v>
      </c>
      <c r="F111" s="147">
        <f t="shared" ref="F111:I111" si="33">F112+F113+F114</f>
        <v>71414954</v>
      </c>
      <c r="G111" s="146">
        <f t="shared" si="21"/>
        <v>87839454</v>
      </c>
      <c r="H111" s="147">
        <f t="shared" si="33"/>
        <v>14845247</v>
      </c>
      <c r="I111" s="147">
        <f t="shared" si="33"/>
        <v>64161952</v>
      </c>
      <c r="J111" s="146">
        <f t="shared" si="22"/>
        <v>79007199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1443</v>
      </c>
      <c r="G112" s="146">
        <f t="shared" si="21"/>
        <v>1443</v>
      </c>
      <c r="H112" s="140">
        <v>0</v>
      </c>
      <c r="I112" s="140">
        <v>1690</v>
      </c>
      <c r="J112" s="146">
        <f t="shared" si="22"/>
        <v>1690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2556246</v>
      </c>
      <c r="F113" s="140">
        <v>24274052</v>
      </c>
      <c r="G113" s="146">
        <f t="shared" si="21"/>
        <v>26830298</v>
      </c>
      <c r="H113" s="140">
        <v>3696571</v>
      </c>
      <c r="I113" s="140">
        <v>21087903</v>
      </c>
      <c r="J113" s="146">
        <f t="shared" si="22"/>
        <v>24784474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13868254</v>
      </c>
      <c r="F114" s="140">
        <v>47139459</v>
      </c>
      <c r="G114" s="146">
        <f t="shared" si="21"/>
        <v>61007713</v>
      </c>
      <c r="H114" s="140">
        <v>11148676</v>
      </c>
      <c r="I114" s="140">
        <v>43072359</v>
      </c>
      <c r="J114" s="146">
        <f t="shared" si="22"/>
        <v>54221035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7">
        <f>E62+E82+E83+E84+E97+E98+E99+E102+E105+E111</f>
        <v>453194466</v>
      </c>
      <c r="F115" s="147">
        <f t="shared" ref="F115:I115" si="34">F62+F82+F83+F84+F97+F98+F99+F102+F105+F111</f>
        <v>1534722236</v>
      </c>
      <c r="G115" s="146">
        <f t="shared" si="21"/>
        <v>1987916702</v>
      </c>
      <c r="H115" s="147">
        <f t="shared" si="34"/>
        <v>452115875</v>
      </c>
      <c r="I115" s="147">
        <f t="shared" si="34"/>
        <v>1598747532</v>
      </c>
      <c r="J115" s="146">
        <f t="shared" si="22"/>
        <v>2050863407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2052106</v>
      </c>
      <c r="F116" s="141">
        <v>44012657</v>
      </c>
      <c r="G116" s="146">
        <f t="shared" si="21"/>
        <v>46064763</v>
      </c>
      <c r="H116" s="141">
        <v>2086829</v>
      </c>
      <c r="I116" s="141">
        <v>77173860</v>
      </c>
      <c r="J116" s="146">
        <f t="shared" si="22"/>
        <v>79260689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="70" zoomScaleNormal="70" workbookViewId="0">
      <selection activeCell="F20" sqref="F20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63" t="s">
        <v>298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x14ac:dyDescent="0.25">
      <c r="A2" s="258" t="s">
        <v>623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71" t="s">
        <v>299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6" x14ac:dyDescent="0.25">
      <c r="A4" s="276" t="s">
        <v>0</v>
      </c>
      <c r="B4" s="274" t="s">
        <v>1</v>
      </c>
      <c r="C4" s="274" t="s">
        <v>2</v>
      </c>
      <c r="D4" s="272" t="s">
        <v>3</v>
      </c>
      <c r="E4" s="267" t="s">
        <v>536</v>
      </c>
      <c r="F4" s="268"/>
      <c r="G4" s="268"/>
      <c r="H4" s="268"/>
      <c r="I4" s="268"/>
      <c r="J4" s="268"/>
      <c r="K4" s="269" t="s">
        <v>537</v>
      </c>
      <c r="L4" s="270"/>
      <c r="M4" s="270"/>
      <c r="N4" s="270"/>
      <c r="O4" s="270"/>
      <c r="P4" s="270"/>
    </row>
    <row r="5" spans="1:16" ht="33" customHeight="1" x14ac:dyDescent="0.25">
      <c r="A5" s="276"/>
      <c r="B5" s="274"/>
      <c r="C5" s="274"/>
      <c r="D5" s="272"/>
      <c r="E5" s="264" t="s">
        <v>301</v>
      </c>
      <c r="F5" s="265"/>
      <c r="G5" s="265"/>
      <c r="H5" s="266" t="s">
        <v>302</v>
      </c>
      <c r="I5" s="265"/>
      <c r="J5" s="265"/>
      <c r="K5" s="264" t="s">
        <v>301</v>
      </c>
      <c r="L5" s="265"/>
      <c r="M5" s="265"/>
      <c r="N5" s="266" t="s">
        <v>302</v>
      </c>
      <c r="O5" s="265"/>
      <c r="P5" s="265"/>
    </row>
    <row r="6" spans="1:16" x14ac:dyDescent="0.25">
      <c r="A6" s="277"/>
      <c r="B6" s="275"/>
      <c r="C6" s="275"/>
      <c r="D6" s="273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7">
        <f>E8+E9+E10</f>
        <v>3565617</v>
      </c>
      <c r="F7" s="147">
        <f t="shared" ref="F7:O7" si="0">F8+F9+F10</f>
        <v>134166063</v>
      </c>
      <c r="G7" s="147">
        <f>E7+F7</f>
        <v>137731680</v>
      </c>
      <c r="H7" s="147">
        <f t="shared" si="0"/>
        <v>3712593</v>
      </c>
      <c r="I7" s="147">
        <f t="shared" si="0"/>
        <v>148194495</v>
      </c>
      <c r="J7" s="147">
        <f>H7+I7</f>
        <v>151907088</v>
      </c>
      <c r="K7" s="147">
        <f t="shared" si="0"/>
        <v>3565617</v>
      </c>
      <c r="L7" s="147">
        <f t="shared" si="0"/>
        <v>134166063</v>
      </c>
      <c r="M7" s="147">
        <f>K7+L7</f>
        <v>137731680</v>
      </c>
      <c r="N7" s="147">
        <f t="shared" si="0"/>
        <v>3712593</v>
      </c>
      <c r="O7" s="147">
        <f t="shared" si="0"/>
        <v>148194495</v>
      </c>
      <c r="P7" s="147">
        <f>N7+O7</f>
        <v>151907088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3376146</v>
      </c>
      <c r="F8" s="140">
        <v>1100789</v>
      </c>
      <c r="G8" s="147">
        <f t="shared" ref="G8:G71" si="1">E8+F8</f>
        <v>4476935</v>
      </c>
      <c r="H8" s="140">
        <v>3476012</v>
      </c>
      <c r="I8" s="140">
        <v>1208956</v>
      </c>
      <c r="J8" s="147">
        <f t="shared" ref="J8:J71" si="2">H8+I8</f>
        <v>4684968</v>
      </c>
      <c r="K8" s="140">
        <v>3376146</v>
      </c>
      <c r="L8" s="140">
        <v>1100789</v>
      </c>
      <c r="M8" s="147">
        <f t="shared" ref="M8:M71" si="3">K8+L8</f>
        <v>4476935</v>
      </c>
      <c r="N8" s="140">
        <v>3476012</v>
      </c>
      <c r="O8" s="140">
        <v>1208956</v>
      </c>
      <c r="P8" s="147">
        <f t="shared" ref="P8:P71" si="4">N8+O8</f>
        <v>4684968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189471</v>
      </c>
      <c r="F9" s="140">
        <v>0</v>
      </c>
      <c r="G9" s="147">
        <f t="shared" si="1"/>
        <v>189471</v>
      </c>
      <c r="H9" s="140">
        <v>236581</v>
      </c>
      <c r="I9" s="140">
        <v>0</v>
      </c>
      <c r="J9" s="147">
        <f t="shared" si="2"/>
        <v>236581</v>
      </c>
      <c r="K9" s="140">
        <v>189471</v>
      </c>
      <c r="L9" s="140">
        <v>0</v>
      </c>
      <c r="M9" s="147">
        <f t="shared" si="3"/>
        <v>189471</v>
      </c>
      <c r="N9" s="140">
        <v>236581</v>
      </c>
      <c r="O9" s="140">
        <v>0</v>
      </c>
      <c r="P9" s="147">
        <f t="shared" si="4"/>
        <v>236581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133065274</v>
      </c>
      <c r="G10" s="147">
        <f t="shared" si="1"/>
        <v>133065274</v>
      </c>
      <c r="H10" s="140">
        <v>0</v>
      </c>
      <c r="I10" s="140">
        <v>146985539</v>
      </c>
      <c r="J10" s="147">
        <f t="shared" si="2"/>
        <v>146985539</v>
      </c>
      <c r="K10" s="140">
        <v>0</v>
      </c>
      <c r="L10" s="140">
        <v>133065274</v>
      </c>
      <c r="M10" s="147">
        <f t="shared" si="3"/>
        <v>133065274</v>
      </c>
      <c r="N10" s="140">
        <v>0</v>
      </c>
      <c r="O10" s="140">
        <v>146985539</v>
      </c>
      <c r="P10" s="147">
        <f t="shared" si="4"/>
        <v>146985539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7">
        <f>SUM(E12:E18)</f>
        <v>-2716001</v>
      </c>
      <c r="F11" s="147">
        <f t="shared" ref="F11:O11" si="5">SUM(F12:F18)</f>
        <v>-113116524</v>
      </c>
      <c r="G11" s="147">
        <f t="shared" si="1"/>
        <v>-115832525</v>
      </c>
      <c r="H11" s="147">
        <f t="shared" si="5"/>
        <v>-2326581</v>
      </c>
      <c r="I11" s="147">
        <f t="shared" si="5"/>
        <v>-123950119</v>
      </c>
      <c r="J11" s="147">
        <f t="shared" si="2"/>
        <v>-126276700</v>
      </c>
      <c r="K11" s="147">
        <f t="shared" si="5"/>
        <v>-2716001</v>
      </c>
      <c r="L11" s="147">
        <f t="shared" si="5"/>
        <v>-113116524</v>
      </c>
      <c r="M11" s="147">
        <f t="shared" si="3"/>
        <v>-115832525</v>
      </c>
      <c r="N11" s="147">
        <f t="shared" si="5"/>
        <v>-2326581</v>
      </c>
      <c r="O11" s="147">
        <f t="shared" si="5"/>
        <v>-123950119</v>
      </c>
      <c r="P11" s="147">
        <f t="shared" si="4"/>
        <v>-126276700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-441765</v>
      </c>
      <c r="F12" s="140">
        <v>-75388319</v>
      </c>
      <c r="G12" s="147">
        <f t="shared" si="1"/>
        <v>-75830084</v>
      </c>
      <c r="H12" s="140">
        <v>-417289</v>
      </c>
      <c r="I12" s="140">
        <v>-94051499</v>
      </c>
      <c r="J12" s="147">
        <f t="shared" si="2"/>
        <v>-94468788</v>
      </c>
      <c r="K12" s="140">
        <v>-441765</v>
      </c>
      <c r="L12" s="140">
        <v>-75388319</v>
      </c>
      <c r="M12" s="147">
        <f t="shared" si="3"/>
        <v>-75830084</v>
      </c>
      <c r="N12" s="140">
        <v>-417289</v>
      </c>
      <c r="O12" s="140">
        <v>-94051499</v>
      </c>
      <c r="P12" s="147">
        <f t="shared" si="4"/>
        <v>-94468788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-788720</v>
      </c>
      <c r="F13" s="140">
        <v>-13276098</v>
      </c>
      <c r="G13" s="147">
        <f t="shared" si="1"/>
        <v>-14064818</v>
      </c>
      <c r="H13" s="140">
        <v>-972282</v>
      </c>
      <c r="I13" s="140">
        <v>-13237177</v>
      </c>
      <c r="J13" s="147">
        <f t="shared" si="2"/>
        <v>-14209459</v>
      </c>
      <c r="K13" s="140">
        <v>-788720</v>
      </c>
      <c r="L13" s="140">
        <v>-13276098</v>
      </c>
      <c r="M13" s="147">
        <f t="shared" si="3"/>
        <v>-14064818</v>
      </c>
      <c r="N13" s="140">
        <v>-972282</v>
      </c>
      <c r="O13" s="140">
        <v>-13237177</v>
      </c>
      <c r="P13" s="147">
        <f t="shared" si="4"/>
        <v>-14209459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-12673326</v>
      </c>
      <c r="G14" s="147">
        <f t="shared" si="1"/>
        <v>-12673326</v>
      </c>
      <c r="H14" s="140">
        <v>0</v>
      </c>
      <c r="I14" s="140">
        <v>-16453427</v>
      </c>
      <c r="J14" s="147">
        <f t="shared" si="2"/>
        <v>-16453427</v>
      </c>
      <c r="K14" s="140">
        <v>0</v>
      </c>
      <c r="L14" s="140">
        <v>-12673326</v>
      </c>
      <c r="M14" s="147">
        <f t="shared" si="3"/>
        <v>-12673326</v>
      </c>
      <c r="N14" s="140">
        <v>0</v>
      </c>
      <c r="O14" s="140">
        <v>-16453427</v>
      </c>
      <c r="P14" s="147">
        <f t="shared" si="4"/>
        <v>-16453427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-794807</v>
      </c>
      <c r="F15" s="140">
        <v>-18696754</v>
      </c>
      <c r="G15" s="147">
        <f t="shared" si="1"/>
        <v>-19491561</v>
      </c>
      <c r="H15" s="140">
        <v>-889241</v>
      </c>
      <c r="I15" s="140">
        <v>-18660320</v>
      </c>
      <c r="J15" s="147">
        <f t="shared" si="2"/>
        <v>-19549561</v>
      </c>
      <c r="K15" s="140">
        <v>-794807</v>
      </c>
      <c r="L15" s="140">
        <v>-18696754</v>
      </c>
      <c r="M15" s="147">
        <f t="shared" si="3"/>
        <v>-19491561</v>
      </c>
      <c r="N15" s="140">
        <v>-889241</v>
      </c>
      <c r="O15" s="140">
        <v>-18660320</v>
      </c>
      <c r="P15" s="147">
        <f t="shared" si="4"/>
        <v>-19549561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  <c r="K16" s="140">
        <v>0</v>
      </c>
      <c r="L16" s="140">
        <v>0</v>
      </c>
      <c r="M16" s="147">
        <f t="shared" si="3"/>
        <v>0</v>
      </c>
      <c r="N16" s="140">
        <v>0</v>
      </c>
      <c r="O16" s="140">
        <v>0</v>
      </c>
      <c r="P16" s="147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-133111</v>
      </c>
      <c r="F17" s="140">
        <v>174841</v>
      </c>
      <c r="G17" s="147">
        <f t="shared" si="1"/>
        <v>41730</v>
      </c>
      <c r="H17" s="140">
        <v>106142</v>
      </c>
      <c r="I17" s="140">
        <v>436234</v>
      </c>
      <c r="J17" s="147">
        <f t="shared" si="2"/>
        <v>542376</v>
      </c>
      <c r="K17" s="140">
        <v>-133111</v>
      </c>
      <c r="L17" s="140">
        <v>174841</v>
      </c>
      <c r="M17" s="147">
        <f t="shared" si="3"/>
        <v>41730</v>
      </c>
      <c r="N17" s="140">
        <v>106142</v>
      </c>
      <c r="O17" s="140">
        <v>436234</v>
      </c>
      <c r="P17" s="147">
        <f t="shared" si="4"/>
        <v>542376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-557598</v>
      </c>
      <c r="F18" s="140">
        <v>6743132</v>
      </c>
      <c r="G18" s="147">
        <f t="shared" si="1"/>
        <v>6185534</v>
      </c>
      <c r="H18" s="140">
        <v>-153911</v>
      </c>
      <c r="I18" s="140">
        <v>18016070</v>
      </c>
      <c r="J18" s="147">
        <f t="shared" si="2"/>
        <v>17862159</v>
      </c>
      <c r="K18" s="140">
        <v>-557598</v>
      </c>
      <c r="L18" s="140">
        <v>6743132</v>
      </c>
      <c r="M18" s="147">
        <f t="shared" si="3"/>
        <v>6185534</v>
      </c>
      <c r="N18" s="140">
        <v>-153911</v>
      </c>
      <c r="O18" s="140">
        <v>18016070</v>
      </c>
      <c r="P18" s="147">
        <f t="shared" si="4"/>
        <v>17862159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7">
        <f>E20+E21</f>
        <v>-14338</v>
      </c>
      <c r="F19" s="147">
        <f t="shared" ref="F19:O19" si="6">F20+F21</f>
        <v>-10029551</v>
      </c>
      <c r="G19" s="147">
        <f t="shared" si="1"/>
        <v>-10043889</v>
      </c>
      <c r="H19" s="147">
        <f t="shared" si="6"/>
        <v>-13102</v>
      </c>
      <c r="I19" s="147">
        <f t="shared" si="6"/>
        <v>-11742786</v>
      </c>
      <c r="J19" s="147">
        <f t="shared" si="2"/>
        <v>-11755888</v>
      </c>
      <c r="K19" s="147">
        <f t="shared" si="6"/>
        <v>-14338</v>
      </c>
      <c r="L19" s="147">
        <f t="shared" si="6"/>
        <v>-10029551</v>
      </c>
      <c r="M19" s="147">
        <f t="shared" si="3"/>
        <v>-10043889</v>
      </c>
      <c r="N19" s="147">
        <f t="shared" si="6"/>
        <v>-13102</v>
      </c>
      <c r="O19" s="147">
        <f t="shared" si="6"/>
        <v>-11742786</v>
      </c>
      <c r="P19" s="147">
        <f t="shared" si="4"/>
        <v>-11755888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7876668</v>
      </c>
      <c r="G20" s="147">
        <f t="shared" si="1"/>
        <v>7876668</v>
      </c>
      <c r="H20" s="140">
        <v>0</v>
      </c>
      <c r="I20" s="140">
        <v>8488496</v>
      </c>
      <c r="J20" s="147">
        <f t="shared" si="2"/>
        <v>8488496</v>
      </c>
      <c r="K20" s="140">
        <v>0</v>
      </c>
      <c r="L20" s="140">
        <v>7876668</v>
      </c>
      <c r="M20" s="147">
        <f t="shared" si="3"/>
        <v>7876668</v>
      </c>
      <c r="N20" s="140">
        <v>0</v>
      </c>
      <c r="O20" s="140">
        <v>8488496</v>
      </c>
      <c r="P20" s="147">
        <f t="shared" si="4"/>
        <v>8488496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-14338</v>
      </c>
      <c r="F21" s="140">
        <v>-17906219</v>
      </c>
      <c r="G21" s="147">
        <f t="shared" si="1"/>
        <v>-17920557</v>
      </c>
      <c r="H21" s="140">
        <v>-13102</v>
      </c>
      <c r="I21" s="140">
        <v>-20231282</v>
      </c>
      <c r="J21" s="147">
        <f t="shared" si="2"/>
        <v>-20244384</v>
      </c>
      <c r="K21" s="140">
        <v>-14338</v>
      </c>
      <c r="L21" s="140">
        <v>-17906219</v>
      </c>
      <c r="M21" s="147">
        <f t="shared" si="3"/>
        <v>-17920557</v>
      </c>
      <c r="N21" s="140">
        <v>-13102</v>
      </c>
      <c r="O21" s="140">
        <v>-20231282</v>
      </c>
      <c r="P21" s="147">
        <f t="shared" si="4"/>
        <v>-20244384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7">
        <f>E7+E11+E19</f>
        <v>835278</v>
      </c>
      <c r="F22" s="147">
        <f t="shared" ref="F22:O22" si="7">F7+F11+F19</f>
        <v>11019988</v>
      </c>
      <c r="G22" s="147">
        <f t="shared" si="1"/>
        <v>11855266</v>
      </c>
      <c r="H22" s="147">
        <f t="shared" si="7"/>
        <v>1372910</v>
      </c>
      <c r="I22" s="147">
        <f t="shared" si="7"/>
        <v>12501590</v>
      </c>
      <c r="J22" s="147">
        <f t="shared" si="2"/>
        <v>13874500</v>
      </c>
      <c r="K22" s="147">
        <f t="shared" si="7"/>
        <v>835278</v>
      </c>
      <c r="L22" s="147">
        <f t="shared" si="7"/>
        <v>11019988</v>
      </c>
      <c r="M22" s="147">
        <f t="shared" si="3"/>
        <v>11855266</v>
      </c>
      <c r="N22" s="147">
        <f t="shared" si="7"/>
        <v>1372910</v>
      </c>
      <c r="O22" s="147">
        <f t="shared" si="7"/>
        <v>12501590</v>
      </c>
      <c r="P22" s="147">
        <f t="shared" si="4"/>
        <v>13874500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7">
        <f>E24+E29+E30+E31+E32+E33+E37+E38+E39+E40</f>
        <v>3838432</v>
      </c>
      <c r="F23" s="147">
        <f t="shared" ref="F23:O23" si="8">F24+F29+F30+F31+F32+F33+F37+F38+F39+F40</f>
        <v>11351901</v>
      </c>
      <c r="G23" s="147">
        <f t="shared" si="1"/>
        <v>15190333</v>
      </c>
      <c r="H23" s="147">
        <f t="shared" si="8"/>
        <v>3302829</v>
      </c>
      <c r="I23" s="147">
        <f t="shared" si="8"/>
        <v>13421322</v>
      </c>
      <c r="J23" s="147">
        <f t="shared" si="2"/>
        <v>16724151</v>
      </c>
      <c r="K23" s="147">
        <f t="shared" si="8"/>
        <v>3838432</v>
      </c>
      <c r="L23" s="147">
        <f t="shared" si="8"/>
        <v>11351901</v>
      </c>
      <c r="M23" s="147">
        <f t="shared" si="3"/>
        <v>15190333</v>
      </c>
      <c r="N23" s="147">
        <f t="shared" si="8"/>
        <v>3302829</v>
      </c>
      <c r="O23" s="147">
        <f t="shared" si="8"/>
        <v>13421322</v>
      </c>
      <c r="P23" s="147">
        <f t="shared" si="4"/>
        <v>16724151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8">
        <f>SUM(E25:E28)</f>
        <v>14655</v>
      </c>
      <c r="F24" s="148">
        <f t="shared" ref="F24:O24" si="9">SUM(F25:F28)</f>
        <v>4076801</v>
      </c>
      <c r="G24" s="147">
        <f t="shared" si="1"/>
        <v>4091456</v>
      </c>
      <c r="H24" s="148">
        <f t="shared" si="9"/>
        <v>28280</v>
      </c>
      <c r="I24" s="148">
        <f t="shared" si="9"/>
        <v>5515745</v>
      </c>
      <c r="J24" s="147">
        <f t="shared" si="2"/>
        <v>5544025</v>
      </c>
      <c r="K24" s="148">
        <f t="shared" si="9"/>
        <v>14655</v>
      </c>
      <c r="L24" s="148">
        <f t="shared" si="9"/>
        <v>4076801</v>
      </c>
      <c r="M24" s="147">
        <f t="shared" si="3"/>
        <v>4091456</v>
      </c>
      <c r="N24" s="148">
        <f t="shared" si="9"/>
        <v>28280</v>
      </c>
      <c r="O24" s="148">
        <f t="shared" si="9"/>
        <v>5515745</v>
      </c>
      <c r="P24" s="147">
        <f t="shared" si="4"/>
        <v>5544025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14655</v>
      </c>
      <c r="F25" s="140">
        <v>4076801</v>
      </c>
      <c r="G25" s="147">
        <f t="shared" si="1"/>
        <v>4091456</v>
      </c>
      <c r="H25" s="140">
        <v>28280</v>
      </c>
      <c r="I25" s="140">
        <v>4341642</v>
      </c>
      <c r="J25" s="147">
        <f t="shared" si="2"/>
        <v>4369922</v>
      </c>
      <c r="K25" s="140">
        <v>14655</v>
      </c>
      <c r="L25" s="140">
        <v>4076801</v>
      </c>
      <c r="M25" s="147">
        <f t="shared" si="3"/>
        <v>4091456</v>
      </c>
      <c r="N25" s="140">
        <v>28280</v>
      </c>
      <c r="O25" s="140">
        <v>4341642</v>
      </c>
      <c r="P25" s="147">
        <f t="shared" si="4"/>
        <v>4369922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0</v>
      </c>
      <c r="G26" s="147">
        <f t="shared" si="1"/>
        <v>0</v>
      </c>
      <c r="H26" s="140">
        <v>0</v>
      </c>
      <c r="I26" s="140">
        <v>1174103</v>
      </c>
      <c r="J26" s="147">
        <f t="shared" si="2"/>
        <v>1174103</v>
      </c>
      <c r="K26" s="140">
        <v>0</v>
      </c>
      <c r="L26" s="140">
        <v>0</v>
      </c>
      <c r="M26" s="147">
        <f t="shared" si="3"/>
        <v>0</v>
      </c>
      <c r="N26" s="140">
        <v>0</v>
      </c>
      <c r="O26" s="140">
        <v>1174103</v>
      </c>
      <c r="P26" s="147">
        <f t="shared" si="4"/>
        <v>1174103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0</v>
      </c>
      <c r="G27" s="147">
        <f t="shared" si="1"/>
        <v>0</v>
      </c>
      <c r="H27" s="140">
        <v>0</v>
      </c>
      <c r="I27" s="140">
        <v>0</v>
      </c>
      <c r="J27" s="147">
        <f t="shared" si="2"/>
        <v>0</v>
      </c>
      <c r="K27" s="140">
        <v>0</v>
      </c>
      <c r="L27" s="140">
        <v>0</v>
      </c>
      <c r="M27" s="147">
        <f t="shared" si="3"/>
        <v>0</v>
      </c>
      <c r="N27" s="140">
        <v>0</v>
      </c>
      <c r="O27" s="140">
        <v>0</v>
      </c>
      <c r="P27" s="147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0</v>
      </c>
      <c r="G28" s="147">
        <f t="shared" si="1"/>
        <v>0</v>
      </c>
      <c r="H28" s="140">
        <v>0</v>
      </c>
      <c r="I28" s="140">
        <v>0</v>
      </c>
      <c r="J28" s="147">
        <f t="shared" si="2"/>
        <v>0</v>
      </c>
      <c r="K28" s="140">
        <v>0</v>
      </c>
      <c r="L28" s="140">
        <v>0</v>
      </c>
      <c r="M28" s="147">
        <f t="shared" si="3"/>
        <v>0</v>
      </c>
      <c r="N28" s="140">
        <v>0</v>
      </c>
      <c r="O28" s="140">
        <v>0</v>
      </c>
      <c r="P28" s="147">
        <f t="shared" si="4"/>
        <v>0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2730293</v>
      </c>
      <c r="F29" s="140">
        <v>5123293</v>
      </c>
      <c r="G29" s="147">
        <f t="shared" si="1"/>
        <v>7853586</v>
      </c>
      <c r="H29" s="140">
        <v>2617650</v>
      </c>
      <c r="I29" s="140">
        <v>4729124</v>
      </c>
      <c r="J29" s="147">
        <f t="shared" si="2"/>
        <v>7346774</v>
      </c>
      <c r="K29" s="140">
        <v>2730293</v>
      </c>
      <c r="L29" s="140">
        <v>5123293</v>
      </c>
      <c r="M29" s="147">
        <f t="shared" si="3"/>
        <v>7853586</v>
      </c>
      <c r="N29" s="140">
        <v>2617650</v>
      </c>
      <c r="O29" s="140">
        <v>4729124</v>
      </c>
      <c r="P29" s="147">
        <f t="shared" si="4"/>
        <v>7346774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0</v>
      </c>
      <c r="G30" s="147">
        <f t="shared" si="1"/>
        <v>0</v>
      </c>
      <c r="H30" s="140">
        <v>0</v>
      </c>
      <c r="I30" s="140">
        <v>0</v>
      </c>
      <c r="J30" s="147">
        <f t="shared" si="2"/>
        <v>0</v>
      </c>
      <c r="K30" s="140">
        <v>0</v>
      </c>
      <c r="L30" s="140">
        <v>0</v>
      </c>
      <c r="M30" s="147">
        <f t="shared" si="3"/>
        <v>0</v>
      </c>
      <c r="N30" s="140">
        <v>0</v>
      </c>
      <c r="O30" s="140">
        <v>0</v>
      </c>
      <c r="P30" s="147">
        <f t="shared" si="4"/>
        <v>0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338500</v>
      </c>
      <c r="F31" s="140">
        <v>774211</v>
      </c>
      <c r="G31" s="147">
        <f t="shared" si="1"/>
        <v>1112711</v>
      </c>
      <c r="H31" s="140">
        <v>184474</v>
      </c>
      <c r="I31" s="140">
        <v>1020473</v>
      </c>
      <c r="J31" s="147">
        <f t="shared" si="2"/>
        <v>1204947</v>
      </c>
      <c r="K31" s="140">
        <v>338500</v>
      </c>
      <c r="L31" s="140">
        <v>774211</v>
      </c>
      <c r="M31" s="147">
        <f t="shared" si="3"/>
        <v>1112711</v>
      </c>
      <c r="N31" s="140">
        <v>184474</v>
      </c>
      <c r="O31" s="140">
        <v>1020473</v>
      </c>
      <c r="P31" s="147">
        <f t="shared" si="4"/>
        <v>1204947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808825</v>
      </c>
      <c r="F32" s="140">
        <v>1764574</v>
      </c>
      <c r="G32" s="147">
        <f t="shared" si="1"/>
        <v>2573399</v>
      </c>
      <c r="H32" s="140">
        <v>-84674</v>
      </c>
      <c r="I32" s="140">
        <v>149736</v>
      </c>
      <c r="J32" s="147">
        <f t="shared" si="2"/>
        <v>65062</v>
      </c>
      <c r="K32" s="140">
        <v>808825</v>
      </c>
      <c r="L32" s="140">
        <v>1764574</v>
      </c>
      <c r="M32" s="147">
        <f t="shared" si="3"/>
        <v>2573399</v>
      </c>
      <c r="N32" s="140">
        <v>-84674</v>
      </c>
      <c r="O32" s="140">
        <v>149736</v>
      </c>
      <c r="P32" s="147">
        <f t="shared" si="4"/>
        <v>65062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8">
        <f>SUM(E34:E36)</f>
        <v>-50824</v>
      </c>
      <c r="F33" s="148">
        <f t="shared" ref="F33:O33" si="10">SUM(F34:F36)</f>
        <v>707382</v>
      </c>
      <c r="G33" s="147">
        <f t="shared" si="1"/>
        <v>656558</v>
      </c>
      <c r="H33" s="148">
        <f t="shared" si="10"/>
        <v>280703</v>
      </c>
      <c r="I33" s="148">
        <f t="shared" si="10"/>
        <v>1582760</v>
      </c>
      <c r="J33" s="147">
        <f t="shared" si="2"/>
        <v>1863463</v>
      </c>
      <c r="K33" s="148">
        <f t="shared" si="10"/>
        <v>-50824</v>
      </c>
      <c r="L33" s="148">
        <f t="shared" si="10"/>
        <v>707382</v>
      </c>
      <c r="M33" s="147">
        <f t="shared" si="3"/>
        <v>656558</v>
      </c>
      <c r="N33" s="148">
        <f t="shared" si="10"/>
        <v>280703</v>
      </c>
      <c r="O33" s="148">
        <f t="shared" si="10"/>
        <v>1582760</v>
      </c>
      <c r="P33" s="147">
        <f t="shared" si="4"/>
        <v>1863463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69067</v>
      </c>
      <c r="F34" s="140">
        <v>222621</v>
      </c>
      <c r="G34" s="147">
        <f t="shared" si="1"/>
        <v>291688</v>
      </c>
      <c r="H34" s="140">
        <v>280688</v>
      </c>
      <c r="I34" s="140">
        <v>333104</v>
      </c>
      <c r="J34" s="147">
        <f t="shared" si="2"/>
        <v>613792</v>
      </c>
      <c r="K34" s="140">
        <v>69067</v>
      </c>
      <c r="L34" s="140">
        <v>222621</v>
      </c>
      <c r="M34" s="147">
        <f t="shared" si="3"/>
        <v>291688</v>
      </c>
      <c r="N34" s="140">
        <v>280688</v>
      </c>
      <c r="O34" s="140">
        <v>333104</v>
      </c>
      <c r="P34" s="147">
        <f t="shared" si="4"/>
        <v>613792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33208</v>
      </c>
      <c r="F35" s="140">
        <v>484986</v>
      </c>
      <c r="G35" s="147">
        <f t="shared" si="1"/>
        <v>518194</v>
      </c>
      <c r="H35" s="140">
        <v>15</v>
      </c>
      <c r="I35" s="140">
        <v>1249656</v>
      </c>
      <c r="J35" s="147">
        <f t="shared" si="2"/>
        <v>1249671</v>
      </c>
      <c r="K35" s="140">
        <v>33208</v>
      </c>
      <c r="L35" s="140">
        <v>484986</v>
      </c>
      <c r="M35" s="147">
        <f t="shared" si="3"/>
        <v>518194</v>
      </c>
      <c r="N35" s="140">
        <v>15</v>
      </c>
      <c r="O35" s="140">
        <v>1249656</v>
      </c>
      <c r="P35" s="147">
        <f t="shared" si="4"/>
        <v>1249671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-153099</v>
      </c>
      <c r="F36" s="140">
        <v>-225</v>
      </c>
      <c r="G36" s="147">
        <f t="shared" si="1"/>
        <v>-153324</v>
      </c>
      <c r="H36" s="140">
        <v>0</v>
      </c>
      <c r="I36" s="140">
        <v>0</v>
      </c>
      <c r="J36" s="147">
        <f t="shared" si="2"/>
        <v>0</v>
      </c>
      <c r="K36" s="140">
        <v>-153099</v>
      </c>
      <c r="L36" s="140">
        <v>-225</v>
      </c>
      <c r="M36" s="147">
        <f t="shared" si="3"/>
        <v>-153324</v>
      </c>
      <c r="N36" s="140">
        <v>0</v>
      </c>
      <c r="O36" s="140">
        <v>0</v>
      </c>
      <c r="P36" s="147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47264</v>
      </c>
      <c r="F37" s="140">
        <v>322240</v>
      </c>
      <c r="G37" s="147">
        <f t="shared" si="1"/>
        <v>369504</v>
      </c>
      <c r="H37" s="140">
        <v>83439</v>
      </c>
      <c r="I37" s="140">
        <v>278226</v>
      </c>
      <c r="J37" s="147">
        <f t="shared" si="2"/>
        <v>361665</v>
      </c>
      <c r="K37" s="140">
        <v>47264</v>
      </c>
      <c r="L37" s="140">
        <v>322240</v>
      </c>
      <c r="M37" s="147">
        <f t="shared" si="3"/>
        <v>369504</v>
      </c>
      <c r="N37" s="140">
        <v>83439</v>
      </c>
      <c r="O37" s="140">
        <v>278226</v>
      </c>
      <c r="P37" s="147">
        <f t="shared" si="4"/>
        <v>361665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-83664</v>
      </c>
      <c r="F38" s="140">
        <v>-830744</v>
      </c>
      <c r="G38" s="147">
        <f t="shared" si="1"/>
        <v>-914408</v>
      </c>
      <c r="H38" s="140">
        <v>318206</v>
      </c>
      <c r="I38" s="140">
        <v>553226</v>
      </c>
      <c r="J38" s="147">
        <f t="shared" si="2"/>
        <v>871432</v>
      </c>
      <c r="K38" s="140">
        <v>-83664</v>
      </c>
      <c r="L38" s="140">
        <v>-830744</v>
      </c>
      <c r="M38" s="147">
        <f t="shared" si="3"/>
        <v>-914408</v>
      </c>
      <c r="N38" s="140">
        <v>318206</v>
      </c>
      <c r="O38" s="140">
        <v>553226</v>
      </c>
      <c r="P38" s="147">
        <f t="shared" si="4"/>
        <v>871432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70056</v>
      </c>
      <c r="F39" s="140">
        <v>84580</v>
      </c>
      <c r="G39" s="147">
        <f t="shared" si="1"/>
        <v>154636</v>
      </c>
      <c r="H39" s="140">
        <v>-48680</v>
      </c>
      <c r="I39" s="140">
        <v>272125</v>
      </c>
      <c r="J39" s="147">
        <f t="shared" si="2"/>
        <v>223445</v>
      </c>
      <c r="K39" s="140">
        <v>70056</v>
      </c>
      <c r="L39" s="140">
        <v>84580</v>
      </c>
      <c r="M39" s="147">
        <f t="shared" si="3"/>
        <v>154636</v>
      </c>
      <c r="N39" s="140">
        <v>-48680</v>
      </c>
      <c r="O39" s="140">
        <v>272125</v>
      </c>
      <c r="P39" s="147">
        <f t="shared" si="4"/>
        <v>223445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-36673</v>
      </c>
      <c r="F40" s="140">
        <v>-670436</v>
      </c>
      <c r="G40" s="147">
        <f t="shared" si="1"/>
        <v>-707109</v>
      </c>
      <c r="H40" s="140">
        <v>-76569</v>
      </c>
      <c r="I40" s="140">
        <v>-680093</v>
      </c>
      <c r="J40" s="147">
        <f t="shared" si="2"/>
        <v>-756662</v>
      </c>
      <c r="K40" s="140">
        <v>-36673</v>
      </c>
      <c r="L40" s="140">
        <v>-670436</v>
      </c>
      <c r="M40" s="147">
        <f t="shared" si="3"/>
        <v>-707109</v>
      </c>
      <c r="N40" s="140">
        <v>-76569</v>
      </c>
      <c r="O40" s="140">
        <v>-680093</v>
      </c>
      <c r="P40" s="147">
        <f t="shared" si="4"/>
        <v>-756662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7">
        <f>SUM(E42:E44)</f>
        <v>-1536231</v>
      </c>
      <c r="F41" s="147">
        <f t="shared" ref="F41:O41" si="11">SUM(F42:F44)</f>
        <v>-1612908</v>
      </c>
      <c r="G41" s="147">
        <f t="shared" si="1"/>
        <v>-3149139</v>
      </c>
      <c r="H41" s="147">
        <f t="shared" si="11"/>
        <v>-1648244</v>
      </c>
      <c r="I41" s="147">
        <f t="shared" si="11"/>
        <v>-2088494</v>
      </c>
      <c r="J41" s="147">
        <f t="shared" si="2"/>
        <v>-3736738</v>
      </c>
      <c r="K41" s="147">
        <f t="shared" si="11"/>
        <v>-1536231</v>
      </c>
      <c r="L41" s="147">
        <f t="shared" si="11"/>
        <v>-1612908</v>
      </c>
      <c r="M41" s="147">
        <f t="shared" si="3"/>
        <v>-3149139</v>
      </c>
      <c r="N41" s="147">
        <f t="shared" si="11"/>
        <v>-1648244</v>
      </c>
      <c r="O41" s="147">
        <f t="shared" si="11"/>
        <v>-2088494</v>
      </c>
      <c r="P41" s="147">
        <f t="shared" si="4"/>
        <v>-3736738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-1536231</v>
      </c>
      <c r="F42" s="140">
        <v>-1897816</v>
      </c>
      <c r="G42" s="147">
        <f t="shared" si="1"/>
        <v>-3434047</v>
      </c>
      <c r="H42" s="140">
        <v>-1648244</v>
      </c>
      <c r="I42" s="140">
        <v>-2541486</v>
      </c>
      <c r="J42" s="147">
        <f t="shared" si="2"/>
        <v>-4189730</v>
      </c>
      <c r="K42" s="140">
        <v>-1536231</v>
      </c>
      <c r="L42" s="140">
        <v>-1897816</v>
      </c>
      <c r="M42" s="147">
        <f t="shared" si="3"/>
        <v>-3434047</v>
      </c>
      <c r="N42" s="140">
        <v>-1648244</v>
      </c>
      <c r="O42" s="140">
        <v>-2541486</v>
      </c>
      <c r="P42" s="147">
        <f t="shared" si="4"/>
        <v>-4189730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284908</v>
      </c>
      <c r="G43" s="147">
        <f t="shared" si="1"/>
        <v>284908</v>
      </c>
      <c r="H43" s="140">
        <v>0</v>
      </c>
      <c r="I43" s="140">
        <v>452992</v>
      </c>
      <c r="J43" s="147">
        <f t="shared" si="2"/>
        <v>452992</v>
      </c>
      <c r="K43" s="140">
        <v>0</v>
      </c>
      <c r="L43" s="140">
        <v>284908</v>
      </c>
      <c r="M43" s="147">
        <f t="shared" si="3"/>
        <v>284908</v>
      </c>
      <c r="N43" s="140">
        <v>0</v>
      </c>
      <c r="O43" s="140">
        <v>452992</v>
      </c>
      <c r="P43" s="147">
        <f t="shared" si="4"/>
        <v>452992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  <c r="K44" s="140">
        <v>0</v>
      </c>
      <c r="L44" s="140">
        <v>0</v>
      </c>
      <c r="M44" s="147">
        <f t="shared" si="3"/>
        <v>0</v>
      </c>
      <c r="N44" s="140">
        <v>0</v>
      </c>
      <c r="O44" s="140">
        <v>0</v>
      </c>
      <c r="P44" s="147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141728</v>
      </c>
      <c r="F45" s="141">
        <v>10468406</v>
      </c>
      <c r="G45" s="147">
        <f t="shared" si="1"/>
        <v>10610134</v>
      </c>
      <c r="H45" s="141">
        <v>27596</v>
      </c>
      <c r="I45" s="141">
        <v>12092566</v>
      </c>
      <c r="J45" s="147">
        <f t="shared" si="2"/>
        <v>12120162</v>
      </c>
      <c r="K45" s="141">
        <v>141728</v>
      </c>
      <c r="L45" s="141">
        <v>10468406</v>
      </c>
      <c r="M45" s="147">
        <f t="shared" si="3"/>
        <v>10610134</v>
      </c>
      <c r="N45" s="141">
        <v>27596</v>
      </c>
      <c r="O45" s="141">
        <v>12092566</v>
      </c>
      <c r="P45" s="147">
        <f t="shared" si="4"/>
        <v>12120162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-73425</v>
      </c>
      <c r="F46" s="141">
        <v>-14320483</v>
      </c>
      <c r="G46" s="147">
        <f t="shared" si="1"/>
        <v>-14393908</v>
      </c>
      <c r="H46" s="141">
        <v>-67630</v>
      </c>
      <c r="I46" s="141">
        <v>-16886912</v>
      </c>
      <c r="J46" s="147">
        <f t="shared" si="2"/>
        <v>-16954542</v>
      </c>
      <c r="K46" s="141">
        <v>-73425</v>
      </c>
      <c r="L46" s="141">
        <v>-14320483</v>
      </c>
      <c r="M46" s="147">
        <f t="shared" si="3"/>
        <v>-14393908</v>
      </c>
      <c r="N46" s="141">
        <v>-67630</v>
      </c>
      <c r="O46" s="141">
        <v>-16886912</v>
      </c>
      <c r="P46" s="147">
        <f t="shared" si="4"/>
        <v>-16954542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-15717</v>
      </c>
      <c r="F47" s="141">
        <v>-510276</v>
      </c>
      <c r="G47" s="147">
        <f t="shared" si="1"/>
        <v>-525993</v>
      </c>
      <c r="H47" s="141">
        <v>-24883</v>
      </c>
      <c r="I47" s="141">
        <v>-413409</v>
      </c>
      <c r="J47" s="147">
        <f t="shared" si="2"/>
        <v>-438292</v>
      </c>
      <c r="K47" s="141">
        <v>-15717</v>
      </c>
      <c r="L47" s="141">
        <v>-510276</v>
      </c>
      <c r="M47" s="147">
        <f t="shared" si="3"/>
        <v>-525993</v>
      </c>
      <c r="N47" s="141">
        <v>-24883</v>
      </c>
      <c r="O47" s="141">
        <v>-413409</v>
      </c>
      <c r="P47" s="147">
        <f t="shared" si="4"/>
        <v>-438292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403214</v>
      </c>
      <c r="G48" s="147">
        <f t="shared" si="1"/>
        <v>403214</v>
      </c>
      <c r="H48" s="141">
        <v>0</v>
      </c>
      <c r="I48" s="141">
        <v>424355</v>
      </c>
      <c r="J48" s="147">
        <f t="shared" si="2"/>
        <v>424355</v>
      </c>
      <c r="K48" s="141">
        <v>0</v>
      </c>
      <c r="L48" s="141">
        <v>403214</v>
      </c>
      <c r="M48" s="147">
        <f t="shared" si="3"/>
        <v>403214</v>
      </c>
      <c r="N48" s="141">
        <v>0</v>
      </c>
      <c r="O48" s="141">
        <v>424355</v>
      </c>
      <c r="P48" s="147">
        <f t="shared" si="4"/>
        <v>424355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7">
        <f>E22+E23+E41+E45+E46+E47+E48</f>
        <v>3190065</v>
      </c>
      <c r="F49" s="147">
        <f t="shared" ref="F49:P49" si="12">F22+F23+F41+F45+F46+F47+F48</f>
        <v>16799842</v>
      </c>
      <c r="G49" s="147">
        <f t="shared" si="12"/>
        <v>19989907</v>
      </c>
      <c r="H49" s="147">
        <f t="shared" si="12"/>
        <v>2962578</v>
      </c>
      <c r="I49" s="147">
        <f t="shared" si="12"/>
        <v>19051018</v>
      </c>
      <c r="J49" s="147">
        <f t="shared" si="12"/>
        <v>22013596</v>
      </c>
      <c r="K49" s="147">
        <f t="shared" si="12"/>
        <v>3190065</v>
      </c>
      <c r="L49" s="147">
        <f t="shared" si="12"/>
        <v>16799842</v>
      </c>
      <c r="M49" s="147">
        <f t="shared" si="12"/>
        <v>19989907</v>
      </c>
      <c r="N49" s="147">
        <f t="shared" si="12"/>
        <v>2962578</v>
      </c>
      <c r="O49" s="147">
        <f t="shared" si="12"/>
        <v>19051018</v>
      </c>
      <c r="P49" s="147">
        <f t="shared" si="12"/>
        <v>22013596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8">
        <f>E51+E52</f>
        <v>-514887</v>
      </c>
      <c r="F50" s="148">
        <f t="shared" ref="F50:O50" si="13">F51+F52</f>
        <v>-2434994</v>
      </c>
      <c r="G50" s="147">
        <f t="shared" si="1"/>
        <v>-2949881</v>
      </c>
      <c r="H50" s="148">
        <f t="shared" si="13"/>
        <v>-513647</v>
      </c>
      <c r="I50" s="148">
        <f t="shared" si="13"/>
        <v>-3297730</v>
      </c>
      <c r="J50" s="147">
        <f t="shared" si="2"/>
        <v>-3811377</v>
      </c>
      <c r="K50" s="148">
        <f t="shared" si="13"/>
        <v>-514887</v>
      </c>
      <c r="L50" s="148">
        <f t="shared" si="13"/>
        <v>-2434994</v>
      </c>
      <c r="M50" s="147">
        <f t="shared" si="3"/>
        <v>-2949881</v>
      </c>
      <c r="N50" s="148">
        <f t="shared" si="13"/>
        <v>-513647</v>
      </c>
      <c r="O50" s="148">
        <f t="shared" si="13"/>
        <v>-3297730</v>
      </c>
      <c r="P50" s="147">
        <f t="shared" si="4"/>
        <v>-3811377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-513956</v>
      </c>
      <c r="F51" s="140">
        <v>-2411758</v>
      </c>
      <c r="G51" s="147">
        <f t="shared" si="1"/>
        <v>-2925714</v>
      </c>
      <c r="H51" s="140">
        <v>-617646</v>
      </c>
      <c r="I51" s="140">
        <v>-3444411</v>
      </c>
      <c r="J51" s="147">
        <f t="shared" si="2"/>
        <v>-4062057</v>
      </c>
      <c r="K51" s="140">
        <v>-513956</v>
      </c>
      <c r="L51" s="140">
        <v>-2411758</v>
      </c>
      <c r="M51" s="147">
        <f t="shared" si="3"/>
        <v>-2925714</v>
      </c>
      <c r="N51" s="140">
        <v>-617646</v>
      </c>
      <c r="O51" s="140">
        <v>-3444411</v>
      </c>
      <c r="P51" s="147">
        <f t="shared" si="4"/>
        <v>-4062057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-931</v>
      </c>
      <c r="F52" s="140">
        <v>-23236</v>
      </c>
      <c r="G52" s="147">
        <f t="shared" si="1"/>
        <v>-24167</v>
      </c>
      <c r="H52" s="140">
        <v>103999</v>
      </c>
      <c r="I52" s="140">
        <v>146681</v>
      </c>
      <c r="J52" s="147">
        <f t="shared" si="2"/>
        <v>250680</v>
      </c>
      <c r="K52" s="140">
        <v>-931</v>
      </c>
      <c r="L52" s="140">
        <v>-23236</v>
      </c>
      <c r="M52" s="147">
        <f t="shared" si="3"/>
        <v>-24167</v>
      </c>
      <c r="N52" s="140">
        <v>103999</v>
      </c>
      <c r="O52" s="140">
        <v>146681</v>
      </c>
      <c r="P52" s="147">
        <f t="shared" si="4"/>
        <v>250680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7">
        <f>E49+E50</f>
        <v>2675178</v>
      </c>
      <c r="F53" s="147">
        <f t="shared" ref="F53:O53" si="14">F49+F50</f>
        <v>14364848</v>
      </c>
      <c r="G53" s="147">
        <f t="shared" si="1"/>
        <v>17040026</v>
      </c>
      <c r="H53" s="147">
        <f t="shared" si="14"/>
        <v>2448931</v>
      </c>
      <c r="I53" s="147">
        <f t="shared" si="14"/>
        <v>15753288</v>
      </c>
      <c r="J53" s="147">
        <f t="shared" si="2"/>
        <v>18202219</v>
      </c>
      <c r="K53" s="147">
        <f t="shared" si="14"/>
        <v>2675178</v>
      </c>
      <c r="L53" s="147">
        <f t="shared" si="14"/>
        <v>14364848</v>
      </c>
      <c r="M53" s="147">
        <f t="shared" si="3"/>
        <v>17040026</v>
      </c>
      <c r="N53" s="147">
        <f t="shared" si="14"/>
        <v>2448931</v>
      </c>
      <c r="O53" s="147">
        <f t="shared" si="14"/>
        <v>15753288</v>
      </c>
      <c r="P53" s="147">
        <f t="shared" si="4"/>
        <v>18202219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2673232</v>
      </c>
      <c r="F54" s="140">
        <v>14347296</v>
      </c>
      <c r="G54" s="147">
        <f t="shared" si="1"/>
        <v>17020528</v>
      </c>
      <c r="H54" s="140">
        <v>2446213</v>
      </c>
      <c r="I54" s="140">
        <v>15711302</v>
      </c>
      <c r="J54" s="147">
        <f t="shared" si="2"/>
        <v>18157515</v>
      </c>
      <c r="K54" s="140">
        <v>2673232</v>
      </c>
      <c r="L54" s="140">
        <v>14347296</v>
      </c>
      <c r="M54" s="147">
        <f t="shared" si="3"/>
        <v>17020528</v>
      </c>
      <c r="N54" s="140">
        <v>2446213</v>
      </c>
      <c r="O54" s="140">
        <v>15711302</v>
      </c>
      <c r="P54" s="147">
        <f t="shared" si="4"/>
        <v>18157515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1946</v>
      </c>
      <c r="F55" s="140">
        <v>17552</v>
      </c>
      <c r="G55" s="147">
        <f t="shared" si="1"/>
        <v>19498</v>
      </c>
      <c r="H55" s="140">
        <v>2718</v>
      </c>
      <c r="I55" s="140">
        <v>41986</v>
      </c>
      <c r="J55" s="147">
        <f t="shared" si="2"/>
        <v>44704</v>
      </c>
      <c r="K55" s="140">
        <v>1946</v>
      </c>
      <c r="L55" s="140">
        <v>17552</v>
      </c>
      <c r="M55" s="147">
        <f t="shared" si="3"/>
        <v>19498</v>
      </c>
      <c r="N55" s="140">
        <v>2718</v>
      </c>
      <c r="O55" s="140">
        <v>41986</v>
      </c>
      <c r="P55" s="147">
        <f t="shared" si="4"/>
        <v>44704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7">
        <f>E57+E62</f>
        <v>870278</v>
      </c>
      <c r="F56" s="147">
        <f t="shared" ref="F56:O56" si="15">F57+F62</f>
        <v>22377069</v>
      </c>
      <c r="G56" s="147">
        <f t="shared" si="1"/>
        <v>23247347</v>
      </c>
      <c r="H56" s="147">
        <f t="shared" si="15"/>
        <v>3096350</v>
      </c>
      <c r="I56" s="147">
        <f t="shared" si="15"/>
        <v>35266666</v>
      </c>
      <c r="J56" s="147">
        <f t="shared" si="2"/>
        <v>38363016</v>
      </c>
      <c r="K56" s="147">
        <f t="shared" si="15"/>
        <v>870278</v>
      </c>
      <c r="L56" s="147">
        <f t="shared" si="15"/>
        <v>22377069</v>
      </c>
      <c r="M56" s="147">
        <f t="shared" si="3"/>
        <v>23247347</v>
      </c>
      <c r="N56" s="147">
        <f t="shared" si="15"/>
        <v>3096350</v>
      </c>
      <c r="O56" s="147">
        <f t="shared" si="15"/>
        <v>35266666</v>
      </c>
      <c r="P56" s="147">
        <f t="shared" si="4"/>
        <v>38363016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7">
        <f>SUM(E58:E61)</f>
        <v>1735752</v>
      </c>
      <c r="F57" s="147">
        <f t="shared" ref="F57:O57" si="16">SUM(F58:F61)</f>
        <v>21538957</v>
      </c>
      <c r="G57" s="147">
        <f t="shared" si="1"/>
        <v>23274709</v>
      </c>
      <c r="H57" s="147">
        <f t="shared" si="16"/>
        <v>3185376</v>
      </c>
      <c r="I57" s="147">
        <f t="shared" si="16"/>
        <v>37677159</v>
      </c>
      <c r="J57" s="147">
        <f t="shared" si="2"/>
        <v>40862535</v>
      </c>
      <c r="K57" s="147">
        <f t="shared" si="16"/>
        <v>1735752</v>
      </c>
      <c r="L57" s="147">
        <f t="shared" si="16"/>
        <v>21538957</v>
      </c>
      <c r="M57" s="147">
        <f t="shared" si="3"/>
        <v>23274709</v>
      </c>
      <c r="N57" s="147">
        <f t="shared" si="16"/>
        <v>3185376</v>
      </c>
      <c r="O57" s="147">
        <f t="shared" si="16"/>
        <v>37677159</v>
      </c>
      <c r="P57" s="147">
        <f t="shared" si="4"/>
        <v>40862535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2116771</v>
      </c>
      <c r="F58" s="140">
        <v>26267021</v>
      </c>
      <c r="G58" s="147">
        <f t="shared" si="1"/>
        <v>28383792</v>
      </c>
      <c r="H58" s="140">
        <v>3884604</v>
      </c>
      <c r="I58" s="140">
        <v>45947755</v>
      </c>
      <c r="J58" s="147">
        <f t="shared" si="2"/>
        <v>49832359</v>
      </c>
      <c r="K58" s="140">
        <v>2116771</v>
      </c>
      <c r="L58" s="140">
        <v>26267021</v>
      </c>
      <c r="M58" s="147">
        <f t="shared" si="3"/>
        <v>28383792</v>
      </c>
      <c r="N58" s="140">
        <v>3884604</v>
      </c>
      <c r="O58" s="140">
        <v>45947755</v>
      </c>
      <c r="P58" s="147">
        <f t="shared" si="4"/>
        <v>49832359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7">
        <f t="shared" si="1"/>
        <v>0</v>
      </c>
      <c r="H59" s="140">
        <v>0</v>
      </c>
      <c r="I59" s="140">
        <v>0</v>
      </c>
      <c r="J59" s="147">
        <f t="shared" si="2"/>
        <v>0</v>
      </c>
      <c r="K59" s="140">
        <v>0</v>
      </c>
      <c r="L59" s="140">
        <v>0</v>
      </c>
      <c r="M59" s="147">
        <f t="shared" si="3"/>
        <v>0</v>
      </c>
      <c r="N59" s="140">
        <v>0</v>
      </c>
      <c r="O59" s="140">
        <v>0</v>
      </c>
      <c r="P59" s="147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0</v>
      </c>
      <c r="G60" s="147">
        <f t="shared" si="1"/>
        <v>0</v>
      </c>
      <c r="H60" s="140">
        <v>0</v>
      </c>
      <c r="I60" s="140">
        <v>0</v>
      </c>
      <c r="J60" s="147">
        <f t="shared" si="2"/>
        <v>0</v>
      </c>
      <c r="K60" s="140">
        <v>0</v>
      </c>
      <c r="L60" s="140">
        <v>0</v>
      </c>
      <c r="M60" s="147">
        <f t="shared" si="3"/>
        <v>0</v>
      </c>
      <c r="N60" s="140">
        <v>0</v>
      </c>
      <c r="O60" s="140">
        <v>0</v>
      </c>
      <c r="P60" s="147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-381019</v>
      </c>
      <c r="F61" s="140">
        <v>-4728064</v>
      </c>
      <c r="G61" s="147">
        <f t="shared" si="1"/>
        <v>-5109083</v>
      </c>
      <c r="H61" s="140">
        <v>-699228</v>
      </c>
      <c r="I61" s="140">
        <v>-8270596</v>
      </c>
      <c r="J61" s="147">
        <f t="shared" si="2"/>
        <v>-8969824</v>
      </c>
      <c r="K61" s="140">
        <v>-381019</v>
      </c>
      <c r="L61" s="140">
        <v>-4728064</v>
      </c>
      <c r="M61" s="147">
        <f t="shared" si="3"/>
        <v>-5109083</v>
      </c>
      <c r="N61" s="140">
        <v>-699228</v>
      </c>
      <c r="O61" s="140">
        <v>-8270596</v>
      </c>
      <c r="P61" s="147">
        <f t="shared" si="4"/>
        <v>-8969824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8">
        <f>SUM(E63:E69)</f>
        <v>-865474</v>
      </c>
      <c r="F62" s="148">
        <f t="shared" ref="F62:O62" si="17">SUM(F63:F69)</f>
        <v>838112</v>
      </c>
      <c r="G62" s="147">
        <f t="shared" si="1"/>
        <v>-27362</v>
      </c>
      <c r="H62" s="148">
        <f t="shared" si="17"/>
        <v>-89026</v>
      </c>
      <c r="I62" s="148">
        <f t="shared" si="17"/>
        <v>-2410493</v>
      </c>
      <c r="J62" s="147">
        <f t="shared" si="2"/>
        <v>-2499519</v>
      </c>
      <c r="K62" s="148">
        <f t="shared" si="17"/>
        <v>-865474</v>
      </c>
      <c r="L62" s="148">
        <f t="shared" si="17"/>
        <v>838112</v>
      </c>
      <c r="M62" s="147">
        <f t="shared" si="3"/>
        <v>-27362</v>
      </c>
      <c r="N62" s="148">
        <f t="shared" si="17"/>
        <v>-89026</v>
      </c>
      <c r="O62" s="148">
        <f t="shared" si="17"/>
        <v>-2410493</v>
      </c>
      <c r="P62" s="147">
        <f t="shared" si="4"/>
        <v>-2499519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-870297</v>
      </c>
      <c r="F63" s="140">
        <v>-2678571</v>
      </c>
      <c r="G63" s="147">
        <f t="shared" si="1"/>
        <v>-3548868</v>
      </c>
      <c r="H63" s="140">
        <v>-2211600</v>
      </c>
      <c r="I63" s="140">
        <v>-6236672</v>
      </c>
      <c r="J63" s="147">
        <f t="shared" si="2"/>
        <v>-8448272</v>
      </c>
      <c r="K63" s="140">
        <v>-870297</v>
      </c>
      <c r="L63" s="140">
        <v>-2678571</v>
      </c>
      <c r="M63" s="147">
        <f t="shared" si="3"/>
        <v>-3548868</v>
      </c>
      <c r="N63" s="140">
        <v>-2211600</v>
      </c>
      <c r="O63" s="140">
        <v>-6236672</v>
      </c>
      <c r="P63" s="147">
        <f t="shared" si="4"/>
        <v>-8448272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-58016</v>
      </c>
      <c r="F64" s="140">
        <v>-52318</v>
      </c>
      <c r="G64" s="147">
        <f t="shared" si="1"/>
        <v>-110334</v>
      </c>
      <c r="H64" s="140">
        <v>-60829</v>
      </c>
      <c r="I64" s="140">
        <v>-51161</v>
      </c>
      <c r="J64" s="147">
        <f t="shared" si="2"/>
        <v>-111990</v>
      </c>
      <c r="K64" s="140">
        <v>-58016</v>
      </c>
      <c r="L64" s="140">
        <v>-52318</v>
      </c>
      <c r="M64" s="147">
        <f t="shared" si="3"/>
        <v>-110334</v>
      </c>
      <c r="N64" s="140">
        <v>-60829</v>
      </c>
      <c r="O64" s="140">
        <v>-51161</v>
      </c>
      <c r="P64" s="147">
        <f t="shared" si="4"/>
        <v>-111990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7">
        <f t="shared" si="1"/>
        <v>0</v>
      </c>
      <c r="H65" s="140">
        <v>1601</v>
      </c>
      <c r="I65" s="140">
        <v>90786</v>
      </c>
      <c r="J65" s="147">
        <f t="shared" si="2"/>
        <v>92387</v>
      </c>
      <c r="K65" s="140">
        <v>0</v>
      </c>
      <c r="L65" s="140">
        <v>0</v>
      </c>
      <c r="M65" s="147">
        <f t="shared" si="3"/>
        <v>0</v>
      </c>
      <c r="N65" s="140">
        <v>1601</v>
      </c>
      <c r="O65" s="140">
        <v>90786</v>
      </c>
      <c r="P65" s="147">
        <f t="shared" si="4"/>
        <v>92387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93838</v>
      </c>
      <c r="F66" s="140">
        <v>3788846</v>
      </c>
      <c r="G66" s="147">
        <f t="shared" si="1"/>
        <v>3882684</v>
      </c>
      <c r="H66" s="140">
        <v>2264376</v>
      </c>
      <c r="I66" s="140">
        <v>3987502</v>
      </c>
      <c r="J66" s="147">
        <f t="shared" si="2"/>
        <v>6251878</v>
      </c>
      <c r="K66" s="140">
        <v>93838</v>
      </c>
      <c r="L66" s="140">
        <v>3788846</v>
      </c>
      <c r="M66" s="147">
        <f t="shared" si="3"/>
        <v>3882684</v>
      </c>
      <c r="N66" s="140">
        <v>2264376</v>
      </c>
      <c r="O66" s="140">
        <v>3987502</v>
      </c>
      <c r="P66" s="147">
        <f t="shared" si="4"/>
        <v>6251878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-70977</v>
      </c>
      <c r="G67" s="147">
        <f t="shared" si="1"/>
        <v>-70977</v>
      </c>
      <c r="H67" s="140">
        <v>0</v>
      </c>
      <c r="I67" s="140">
        <v>-663521</v>
      </c>
      <c r="J67" s="147">
        <f t="shared" si="2"/>
        <v>-663521</v>
      </c>
      <c r="K67" s="140">
        <v>0</v>
      </c>
      <c r="L67" s="140">
        <v>-70977</v>
      </c>
      <c r="M67" s="147">
        <f t="shared" si="3"/>
        <v>-70977</v>
      </c>
      <c r="N67" s="140">
        <v>0</v>
      </c>
      <c r="O67" s="140">
        <v>-663521</v>
      </c>
      <c r="P67" s="147">
        <f t="shared" si="4"/>
        <v>-663521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7">
        <f t="shared" si="1"/>
        <v>0</v>
      </c>
      <c r="H68" s="140">
        <v>0</v>
      </c>
      <c r="I68" s="140">
        <v>0</v>
      </c>
      <c r="J68" s="147">
        <f t="shared" si="2"/>
        <v>0</v>
      </c>
      <c r="K68" s="140">
        <v>0</v>
      </c>
      <c r="L68" s="140">
        <v>0</v>
      </c>
      <c r="M68" s="147">
        <f t="shared" si="3"/>
        <v>0</v>
      </c>
      <c r="N68" s="140">
        <v>0</v>
      </c>
      <c r="O68" s="140">
        <v>0</v>
      </c>
      <c r="P68" s="147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-30999</v>
      </c>
      <c r="F69" s="140">
        <v>-148868</v>
      </c>
      <c r="G69" s="147">
        <f t="shared" si="1"/>
        <v>-179867</v>
      </c>
      <c r="H69" s="140">
        <v>-82574</v>
      </c>
      <c r="I69" s="140">
        <v>462573</v>
      </c>
      <c r="J69" s="147">
        <f t="shared" si="2"/>
        <v>379999</v>
      </c>
      <c r="K69" s="140">
        <v>-30999</v>
      </c>
      <c r="L69" s="140">
        <v>-148868</v>
      </c>
      <c r="M69" s="147">
        <f t="shared" si="3"/>
        <v>-179867</v>
      </c>
      <c r="N69" s="140">
        <v>-82574</v>
      </c>
      <c r="O69" s="140">
        <v>462573</v>
      </c>
      <c r="P69" s="147">
        <f t="shared" si="4"/>
        <v>379999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7">
        <f>E53+E56</f>
        <v>3545456</v>
      </c>
      <c r="F70" s="147">
        <f t="shared" ref="F70:O70" si="18">F53+F56</f>
        <v>36741917</v>
      </c>
      <c r="G70" s="147">
        <f t="shared" si="1"/>
        <v>40287373</v>
      </c>
      <c r="H70" s="147">
        <f t="shared" si="18"/>
        <v>5545281</v>
      </c>
      <c r="I70" s="147">
        <f t="shared" si="18"/>
        <v>51019954</v>
      </c>
      <c r="J70" s="147">
        <f t="shared" si="2"/>
        <v>56565235</v>
      </c>
      <c r="K70" s="147">
        <f t="shared" si="18"/>
        <v>3545456</v>
      </c>
      <c r="L70" s="147">
        <f t="shared" si="18"/>
        <v>36741917</v>
      </c>
      <c r="M70" s="147">
        <f t="shared" si="3"/>
        <v>40287373</v>
      </c>
      <c r="N70" s="147">
        <f t="shared" si="18"/>
        <v>5545281</v>
      </c>
      <c r="O70" s="147">
        <f t="shared" si="18"/>
        <v>51019954</v>
      </c>
      <c r="P70" s="147">
        <f t="shared" si="4"/>
        <v>56565235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3541205</v>
      </c>
      <c r="F71" s="140">
        <v>36722964</v>
      </c>
      <c r="G71" s="147">
        <f t="shared" si="1"/>
        <v>40264169</v>
      </c>
      <c r="H71" s="140">
        <v>5539556</v>
      </c>
      <c r="I71" s="140">
        <v>50976425</v>
      </c>
      <c r="J71" s="147">
        <f t="shared" si="2"/>
        <v>56515981</v>
      </c>
      <c r="K71" s="140">
        <v>3541205</v>
      </c>
      <c r="L71" s="140">
        <v>36722964</v>
      </c>
      <c r="M71" s="147">
        <f t="shared" si="3"/>
        <v>40264169</v>
      </c>
      <c r="N71" s="140">
        <v>5539556</v>
      </c>
      <c r="O71" s="140">
        <v>50976425</v>
      </c>
      <c r="P71" s="147">
        <f t="shared" si="4"/>
        <v>56515981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4251</v>
      </c>
      <c r="F72" s="140">
        <v>18953</v>
      </c>
      <c r="G72" s="147">
        <f t="shared" ref="G72:G73" si="19">E72+F72</f>
        <v>23204</v>
      </c>
      <c r="H72" s="140">
        <v>5725</v>
      </c>
      <c r="I72" s="140">
        <v>43529</v>
      </c>
      <c r="J72" s="147">
        <f t="shared" ref="J72:J73" si="20">H72+I72</f>
        <v>49254</v>
      </c>
      <c r="K72" s="140">
        <v>4251</v>
      </c>
      <c r="L72" s="140">
        <v>18953</v>
      </c>
      <c r="M72" s="147">
        <f t="shared" ref="M72:M73" si="21">K72+L72</f>
        <v>23204</v>
      </c>
      <c r="N72" s="140">
        <v>5725</v>
      </c>
      <c r="O72" s="140">
        <v>43529</v>
      </c>
      <c r="P72" s="147">
        <f t="shared" ref="P72:P73" si="22">N72+O72</f>
        <v>49254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7">
        <f t="shared" si="19"/>
        <v>0</v>
      </c>
      <c r="H73" s="141">
        <v>0</v>
      </c>
      <c r="I73" s="141">
        <v>0</v>
      </c>
      <c r="J73" s="147">
        <f t="shared" si="20"/>
        <v>0</v>
      </c>
      <c r="K73" s="141">
        <v>0</v>
      </c>
      <c r="L73" s="141">
        <v>0</v>
      </c>
      <c r="M73" s="147">
        <f t="shared" si="21"/>
        <v>0</v>
      </c>
      <c r="N73" s="141">
        <v>0</v>
      </c>
      <c r="O73" s="141">
        <v>0</v>
      </c>
      <c r="P73" s="147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85" zoomScaleNormal="85" workbookViewId="0">
      <selection activeCell="D25" sqref="D25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57" t="s">
        <v>535</v>
      </c>
      <c r="B1" s="257"/>
      <c r="C1" s="257"/>
      <c r="D1" s="257"/>
      <c r="E1" s="257"/>
      <c r="F1" s="257"/>
    </row>
    <row r="2" spans="1:12" ht="15.75" x14ac:dyDescent="0.25">
      <c r="A2" s="279" t="s">
        <v>624</v>
      </c>
      <c r="B2" s="279"/>
      <c r="C2" s="279"/>
      <c r="D2" s="279"/>
      <c r="E2" s="279"/>
      <c r="F2" s="279"/>
      <c r="G2" s="21"/>
      <c r="H2" s="21"/>
    </row>
    <row r="3" spans="1:12" ht="15.75" x14ac:dyDescent="0.25">
      <c r="A3" s="280" t="s">
        <v>299</v>
      </c>
      <c r="B3" s="280"/>
      <c r="C3" s="280"/>
      <c r="D3" s="280"/>
      <c r="E3" s="280"/>
      <c r="F3" s="280"/>
      <c r="G3" s="257"/>
      <c r="H3" s="257"/>
      <c r="I3" s="257"/>
      <c r="J3" s="257"/>
      <c r="K3" s="257"/>
      <c r="L3" s="257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9">
        <f>E6+E22+E39+E40+E41</f>
        <v>1853550</v>
      </c>
      <c r="F5" s="149">
        <f>F6+F22+F39+F40+F41</f>
        <v>6413770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9">
        <f>E7+E8</f>
        <v>18250769</v>
      </c>
      <c r="F6" s="149">
        <f>F7+F8</f>
        <v>13102467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18202219</v>
      </c>
      <c r="F7" s="69">
        <v>17040026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0">
        <f>SUM(E9:E21)</f>
        <v>48550</v>
      </c>
      <c r="F8" s="150">
        <f>SUM(F9:F21)</f>
        <v>-3937559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3177739</v>
      </c>
      <c r="F9" s="69">
        <v>2932345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1126001</v>
      </c>
      <c r="F10" s="69">
        <v>1165345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-431649</v>
      </c>
      <c r="F13" s="69">
        <v>-2968201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438292</v>
      </c>
      <c r="F14" s="69">
        <v>525994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-7346774</v>
      </c>
      <c r="F15" s="69">
        <v>-7853586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-424355</v>
      </c>
      <c r="F17" s="69">
        <v>-403214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3811377</v>
      </c>
      <c r="F19" s="69">
        <v>2949881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26468</v>
      </c>
      <c r="F20" s="69">
        <v>-3004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-328549</v>
      </c>
      <c r="F21" s="69">
        <v>-283119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9">
        <f>SUM(E23:E38)</f>
        <v>-26690464</v>
      </c>
      <c r="F22" s="149">
        <f>SUM(F23:F38)</f>
        <v>-16892358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-40781992</v>
      </c>
      <c r="F23" s="69">
        <v>-24833146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-41939714</v>
      </c>
      <c r="F24" s="69">
        <v>-57570720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58961079</v>
      </c>
      <c r="F25" s="69">
        <v>63902301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8166238</v>
      </c>
      <c r="F26" s="69">
        <v>12793074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4278987</v>
      </c>
      <c r="F27" s="69">
        <v>-5142007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1345212</v>
      </c>
      <c r="F28" s="40">
        <v>366050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-2383934</v>
      </c>
      <c r="F30" s="69">
        <v>-500481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-5057370</v>
      </c>
      <c r="F32" s="69">
        <v>-6002835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-547161</v>
      </c>
      <c r="F34" s="69">
        <v>-160075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-1764351</v>
      </c>
      <c r="F35" s="40">
        <v>-1763600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1890731</v>
      </c>
      <c r="F36" s="145">
        <v>-499083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-6812365</v>
      </c>
      <c r="F37" s="69">
        <v>4309598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-2045824</v>
      </c>
      <c r="F38" s="145">
        <v>-1791434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-660620</v>
      </c>
      <c r="F39" s="80">
        <v>-3023330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9751939</v>
      </c>
      <c r="F40" s="80">
        <v>12114280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1201926</v>
      </c>
      <c r="F41" s="80">
        <v>1112711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1">
        <f>SUM(E43:E49)</f>
        <v>-2206406</v>
      </c>
      <c r="F42" s="151">
        <f>SUM(F43:F49)</f>
        <v>-1991283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60601</v>
      </c>
      <c r="F43" s="69">
        <v>7141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-896841</v>
      </c>
      <c r="F44" s="69">
        <v>-684462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-7282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-1362884</v>
      </c>
      <c r="F46" s="69">
        <v>-1313962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9">
        <f>SUM(E51:E61)</f>
        <v>-1591008</v>
      </c>
      <c r="F50" s="149">
        <f>SUM(F51:F61)</f>
        <v>-1105785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-107030</v>
      </c>
      <c r="F57" s="69">
        <v>-82493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-13059</v>
      </c>
      <c r="F59" s="69">
        <v>-16082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-1470919</v>
      </c>
      <c r="F61" s="69">
        <v>-1007210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9">
        <f>E5+E42+E50</f>
        <v>-1943864</v>
      </c>
      <c r="F62" s="149">
        <f>F5+F42+F50</f>
        <v>3316702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8890</v>
      </c>
      <c r="F63" s="80">
        <v>-34778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9">
        <f>E62+E63</f>
        <v>-1934974</v>
      </c>
      <c r="F64" s="149">
        <f>F62+F63</f>
        <v>3281924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16347575</v>
      </c>
      <c r="F65" s="69">
        <v>8776856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9">
        <f>E64+E65</f>
        <v>14412601</v>
      </c>
      <c r="F66" s="149">
        <f>F64+F65</f>
        <v>12058780</v>
      </c>
    </row>
    <row r="67" spans="1:6" x14ac:dyDescent="0.25">
      <c r="A67" s="278" t="s">
        <v>534</v>
      </c>
      <c r="B67" s="278"/>
      <c r="C67" s="278"/>
      <c r="D67" s="278"/>
      <c r="E67" s="278"/>
      <c r="F67" s="278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70" zoomScaleNormal="70" workbookViewId="0">
      <selection activeCell="E23" sqref="E23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81" t="s">
        <v>432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ht="15.75" x14ac:dyDescent="0.25">
      <c r="A2" s="282" t="s">
        <v>623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57"/>
    </row>
    <row r="3" spans="1:13" ht="15.75" thickBot="1" x14ac:dyDescent="0.3">
      <c r="A3" s="283" t="s">
        <v>299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56"/>
    </row>
    <row r="4" spans="1:13" x14ac:dyDescent="0.25">
      <c r="A4" s="284" t="s">
        <v>0</v>
      </c>
      <c r="B4" s="286" t="s">
        <v>3</v>
      </c>
      <c r="C4" s="288" t="s">
        <v>385</v>
      </c>
      <c r="D4" s="288"/>
      <c r="E4" s="288"/>
      <c r="F4" s="288"/>
      <c r="G4" s="288"/>
      <c r="H4" s="288"/>
      <c r="I4" s="288"/>
      <c r="J4" s="288"/>
      <c r="K4" s="289" t="s">
        <v>386</v>
      </c>
      <c r="L4" s="291" t="s">
        <v>387</v>
      </c>
    </row>
    <row r="5" spans="1:13" x14ac:dyDescent="0.25">
      <c r="A5" s="285"/>
      <c r="B5" s="287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90"/>
      <c r="L5" s="292"/>
    </row>
    <row r="6" spans="1:13" x14ac:dyDescent="0.25">
      <c r="A6" s="31" t="s">
        <v>392</v>
      </c>
      <c r="B6" s="32" t="s">
        <v>393</v>
      </c>
      <c r="C6" s="33">
        <v>78296142</v>
      </c>
      <c r="D6" s="33">
        <v>90448275</v>
      </c>
      <c r="E6" s="33">
        <v>110697669</v>
      </c>
      <c r="F6" s="33">
        <v>27454836</v>
      </c>
      <c r="G6" s="33">
        <v>53282918</v>
      </c>
      <c r="H6" s="33">
        <v>337751098</v>
      </c>
      <c r="I6" s="33">
        <v>61024908</v>
      </c>
      <c r="J6" s="157">
        <f t="shared" ref="J6:J43" si="0">+SUM(C6:I6)</f>
        <v>758955846</v>
      </c>
      <c r="K6" s="33">
        <v>481970</v>
      </c>
      <c r="L6" s="162">
        <f>J6+K6</f>
        <v>759437816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57">
        <f t="shared" si="0"/>
        <v>0</v>
      </c>
      <c r="K7" s="36">
        <v>0</v>
      </c>
      <c r="L7" s="162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7">
        <f t="shared" si="0"/>
        <v>0</v>
      </c>
      <c r="K8" s="36">
        <v>0</v>
      </c>
      <c r="L8" s="162">
        <f t="shared" si="1"/>
        <v>0</v>
      </c>
    </row>
    <row r="9" spans="1:13" x14ac:dyDescent="0.25">
      <c r="A9" s="31" t="s">
        <v>398</v>
      </c>
      <c r="B9" s="32" t="s">
        <v>399</v>
      </c>
      <c r="C9" s="158">
        <f t="shared" ref="C9:I9" si="2">SUM(C6:C8)</f>
        <v>78296142</v>
      </c>
      <c r="D9" s="158">
        <f t="shared" si="2"/>
        <v>90448275</v>
      </c>
      <c r="E9" s="158">
        <f t="shared" si="2"/>
        <v>110697669</v>
      </c>
      <c r="F9" s="158">
        <f t="shared" si="2"/>
        <v>27454836</v>
      </c>
      <c r="G9" s="158">
        <f t="shared" si="2"/>
        <v>53282918</v>
      </c>
      <c r="H9" s="158">
        <f t="shared" si="2"/>
        <v>337751098</v>
      </c>
      <c r="I9" s="158">
        <f t="shared" si="2"/>
        <v>61024908</v>
      </c>
      <c r="J9" s="158">
        <f t="shared" si="0"/>
        <v>758955846</v>
      </c>
      <c r="K9" s="158">
        <f>SUM(K6:K8)</f>
        <v>481970</v>
      </c>
      <c r="L9" s="162">
        <f t="shared" si="1"/>
        <v>759437816</v>
      </c>
    </row>
    <row r="10" spans="1:13" x14ac:dyDescent="0.25">
      <c r="A10" s="31" t="s">
        <v>400</v>
      </c>
      <c r="B10" s="32" t="s">
        <v>401</v>
      </c>
      <c r="C10" s="158">
        <f t="shared" ref="C10:I10" si="3">+C11+C12</f>
        <v>0</v>
      </c>
      <c r="D10" s="158">
        <f t="shared" si="3"/>
        <v>0</v>
      </c>
      <c r="E10" s="158">
        <f t="shared" si="3"/>
        <v>93594467</v>
      </c>
      <c r="F10" s="158">
        <f t="shared" si="3"/>
        <v>-2036715</v>
      </c>
      <c r="G10" s="158">
        <f t="shared" si="3"/>
        <v>0</v>
      </c>
      <c r="H10" s="158">
        <f t="shared" si="3"/>
        <v>0</v>
      </c>
      <c r="I10" s="158">
        <f t="shared" si="3"/>
        <v>65389338</v>
      </c>
      <c r="J10" s="158">
        <f t="shared" si="0"/>
        <v>156947090</v>
      </c>
      <c r="K10" s="158">
        <f>+K11+K12</f>
        <v>78215</v>
      </c>
      <c r="L10" s="162">
        <f t="shared" si="1"/>
        <v>157025305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65389338</v>
      </c>
      <c r="J11" s="157">
        <f t="shared" si="0"/>
        <v>65389338</v>
      </c>
      <c r="K11" s="36">
        <v>67481</v>
      </c>
      <c r="L11" s="162">
        <f t="shared" si="1"/>
        <v>65456819</v>
      </c>
    </row>
    <row r="12" spans="1:13" x14ac:dyDescent="0.25">
      <c r="A12" s="38" t="s">
        <v>396</v>
      </c>
      <c r="B12" s="32" t="s">
        <v>403</v>
      </c>
      <c r="C12" s="158">
        <f t="shared" ref="C12:I12" si="4">SUM(C13:C18)</f>
        <v>0</v>
      </c>
      <c r="D12" s="158">
        <f t="shared" si="4"/>
        <v>0</v>
      </c>
      <c r="E12" s="158">
        <f t="shared" si="4"/>
        <v>93594467</v>
      </c>
      <c r="F12" s="158">
        <f t="shared" si="4"/>
        <v>-2036715</v>
      </c>
      <c r="G12" s="158">
        <f t="shared" si="4"/>
        <v>0</v>
      </c>
      <c r="H12" s="158">
        <f t="shared" si="4"/>
        <v>0</v>
      </c>
      <c r="I12" s="158">
        <f t="shared" si="4"/>
        <v>0</v>
      </c>
      <c r="J12" s="158">
        <f t="shared" si="0"/>
        <v>91557752</v>
      </c>
      <c r="K12" s="158">
        <f>SUM(K13:K18)</f>
        <v>10734</v>
      </c>
      <c r="L12" s="162">
        <f t="shared" si="1"/>
        <v>91568486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164194</v>
      </c>
      <c r="F13" s="36">
        <v>0</v>
      </c>
      <c r="G13" s="36">
        <v>0</v>
      </c>
      <c r="H13" s="36">
        <v>0</v>
      </c>
      <c r="I13" s="36">
        <v>0</v>
      </c>
      <c r="J13" s="157">
        <f t="shared" si="0"/>
        <v>164194</v>
      </c>
      <c r="K13" s="36">
        <v>6813</v>
      </c>
      <c r="L13" s="162">
        <f t="shared" si="1"/>
        <v>171007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93096161</v>
      </c>
      <c r="F14" s="36">
        <v>0</v>
      </c>
      <c r="G14" s="36">
        <v>0</v>
      </c>
      <c r="H14" s="36">
        <v>0</v>
      </c>
      <c r="I14" s="36">
        <v>0</v>
      </c>
      <c r="J14" s="157">
        <f t="shared" si="0"/>
        <v>93096161</v>
      </c>
      <c r="K14" s="36">
        <v>-24</v>
      </c>
      <c r="L14" s="162">
        <f t="shared" si="1"/>
        <v>93096137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323273</v>
      </c>
      <c r="F15" s="36">
        <v>0</v>
      </c>
      <c r="G15" s="36">
        <v>0</v>
      </c>
      <c r="H15" s="36">
        <v>0</v>
      </c>
      <c r="I15" s="36">
        <v>0</v>
      </c>
      <c r="J15" s="157">
        <f t="shared" si="0"/>
        <v>323273</v>
      </c>
      <c r="K15" s="36">
        <v>0</v>
      </c>
      <c r="L15" s="162">
        <f t="shared" si="1"/>
        <v>323273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-2166633</v>
      </c>
      <c r="G16" s="36">
        <v>0</v>
      </c>
      <c r="H16" s="36">
        <v>0</v>
      </c>
      <c r="I16" s="36">
        <v>0</v>
      </c>
      <c r="J16" s="157">
        <f t="shared" si="0"/>
        <v>-2166633</v>
      </c>
      <c r="K16" s="36">
        <v>5620</v>
      </c>
      <c r="L16" s="162">
        <f t="shared" si="1"/>
        <v>-2161013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129918</v>
      </c>
      <c r="G17" s="36">
        <v>0</v>
      </c>
      <c r="H17" s="36">
        <v>0</v>
      </c>
      <c r="I17" s="36">
        <v>0</v>
      </c>
      <c r="J17" s="157">
        <f t="shared" si="0"/>
        <v>129918</v>
      </c>
      <c r="K17" s="36">
        <v>-1674</v>
      </c>
      <c r="L17" s="162">
        <f t="shared" si="1"/>
        <v>128244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10839</v>
      </c>
      <c r="F18" s="36">
        <v>0</v>
      </c>
      <c r="G18" s="36">
        <v>0</v>
      </c>
      <c r="H18" s="36">
        <v>0</v>
      </c>
      <c r="I18" s="36">
        <v>0</v>
      </c>
      <c r="J18" s="157">
        <f t="shared" si="0"/>
        <v>10839</v>
      </c>
      <c r="K18" s="36">
        <v>-1</v>
      </c>
      <c r="L18" s="162">
        <f t="shared" si="1"/>
        <v>10838</v>
      </c>
    </row>
    <row r="19" spans="1:12" x14ac:dyDescent="0.25">
      <c r="A19" s="41" t="s">
        <v>409</v>
      </c>
      <c r="B19" s="42" t="s">
        <v>410</v>
      </c>
      <c r="C19" s="158">
        <f t="shared" ref="C19:I19" si="5">SUM(C20:C23)</f>
        <v>0</v>
      </c>
      <c r="D19" s="158">
        <f t="shared" si="5"/>
        <v>0</v>
      </c>
      <c r="E19" s="158">
        <f t="shared" si="5"/>
        <v>-9959151</v>
      </c>
      <c r="F19" s="158">
        <f t="shared" si="5"/>
        <v>0</v>
      </c>
      <c r="G19" s="158">
        <f t="shared" si="5"/>
        <v>0</v>
      </c>
      <c r="H19" s="158">
        <f t="shared" si="5"/>
        <v>25342099</v>
      </c>
      <c r="I19" s="158">
        <f t="shared" si="5"/>
        <v>-61024908</v>
      </c>
      <c r="J19" s="158">
        <f t="shared" si="0"/>
        <v>-45641960</v>
      </c>
      <c r="K19" s="158">
        <f>SUM(K20:K23)</f>
        <v>-51258</v>
      </c>
      <c r="L19" s="162">
        <f t="shared" si="1"/>
        <v>-45693218</v>
      </c>
    </row>
    <row r="20" spans="1:12" x14ac:dyDescent="0.25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57">
        <f t="shared" si="0"/>
        <v>0</v>
      </c>
      <c r="K20" s="36">
        <v>0</v>
      </c>
      <c r="L20" s="162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7">
        <f t="shared" si="0"/>
        <v>0</v>
      </c>
      <c r="K21" s="36">
        <v>0</v>
      </c>
      <c r="L21" s="162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-45641124</v>
      </c>
      <c r="J22" s="157">
        <f t="shared" si="0"/>
        <v>-45641124</v>
      </c>
      <c r="K22" s="36">
        <v>-51426</v>
      </c>
      <c r="L22" s="162">
        <f t="shared" si="1"/>
        <v>-45692550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-9959151</v>
      </c>
      <c r="F23" s="36">
        <v>0</v>
      </c>
      <c r="G23" s="36">
        <v>0</v>
      </c>
      <c r="H23" s="36">
        <v>25342099</v>
      </c>
      <c r="I23" s="36">
        <v>-15383784</v>
      </c>
      <c r="J23" s="157">
        <f t="shared" si="0"/>
        <v>-836</v>
      </c>
      <c r="K23" s="36">
        <v>168</v>
      </c>
      <c r="L23" s="162">
        <f t="shared" si="1"/>
        <v>-668</v>
      </c>
    </row>
    <row r="24" spans="1:12" ht="15.75" thickBot="1" x14ac:dyDescent="0.3">
      <c r="A24" s="44" t="s">
        <v>417</v>
      </c>
      <c r="B24" s="45" t="s">
        <v>418</v>
      </c>
      <c r="C24" s="159">
        <f t="shared" ref="C24:I24" si="6">+C9+C10+C19</f>
        <v>78296142</v>
      </c>
      <c r="D24" s="159">
        <f t="shared" si="6"/>
        <v>90448275</v>
      </c>
      <c r="E24" s="159">
        <f t="shared" si="6"/>
        <v>194332985</v>
      </c>
      <c r="F24" s="159">
        <f t="shared" si="6"/>
        <v>25418121</v>
      </c>
      <c r="G24" s="159">
        <f t="shared" si="6"/>
        <v>53282918</v>
      </c>
      <c r="H24" s="159">
        <f t="shared" si="6"/>
        <v>363093197</v>
      </c>
      <c r="I24" s="159">
        <f t="shared" si="6"/>
        <v>65389338</v>
      </c>
      <c r="J24" s="159">
        <f t="shared" si="0"/>
        <v>870260976</v>
      </c>
      <c r="K24" s="159">
        <f>+K9+K10+K19</f>
        <v>508927</v>
      </c>
      <c r="L24" s="162">
        <f t="shared" si="1"/>
        <v>870769903</v>
      </c>
    </row>
    <row r="25" spans="1:12" x14ac:dyDescent="0.25">
      <c r="A25" s="46" t="s">
        <v>419</v>
      </c>
      <c r="B25" s="47" t="s">
        <v>420</v>
      </c>
      <c r="C25" s="163">
        <f t="shared" ref="C25:I25" si="7">+C24</f>
        <v>78296142</v>
      </c>
      <c r="D25" s="160">
        <f t="shared" si="7"/>
        <v>90448275</v>
      </c>
      <c r="E25" s="160">
        <f t="shared" si="7"/>
        <v>194332985</v>
      </c>
      <c r="F25" s="160">
        <f t="shared" si="7"/>
        <v>25418121</v>
      </c>
      <c r="G25" s="160">
        <f t="shared" si="7"/>
        <v>53282918</v>
      </c>
      <c r="H25" s="160">
        <f t="shared" si="7"/>
        <v>363093197</v>
      </c>
      <c r="I25" s="160">
        <f t="shared" si="7"/>
        <v>65389338</v>
      </c>
      <c r="J25" s="160">
        <f t="shared" si="0"/>
        <v>870260976</v>
      </c>
      <c r="K25" s="160">
        <f>+K24</f>
        <v>508927</v>
      </c>
      <c r="L25" s="162">
        <f t="shared" si="1"/>
        <v>870769903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7">
        <f t="shared" si="0"/>
        <v>0</v>
      </c>
      <c r="K26" s="36">
        <v>0</v>
      </c>
      <c r="L26" s="162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7">
        <f t="shared" si="0"/>
        <v>0</v>
      </c>
      <c r="K27" s="36">
        <v>0</v>
      </c>
      <c r="L27" s="162">
        <f t="shared" si="1"/>
        <v>0</v>
      </c>
    </row>
    <row r="28" spans="1:12" x14ac:dyDescent="0.25">
      <c r="A28" s="49" t="s">
        <v>421</v>
      </c>
      <c r="B28" s="32" t="s">
        <v>422</v>
      </c>
      <c r="C28" s="158">
        <f t="shared" ref="C28:I28" si="8">SUM(C25:C27)</f>
        <v>78296142</v>
      </c>
      <c r="D28" s="158">
        <f t="shared" si="8"/>
        <v>90448275</v>
      </c>
      <c r="E28" s="158">
        <f t="shared" si="8"/>
        <v>194332985</v>
      </c>
      <c r="F28" s="158">
        <f t="shared" si="8"/>
        <v>25418121</v>
      </c>
      <c r="G28" s="158">
        <f t="shared" si="8"/>
        <v>53282918</v>
      </c>
      <c r="H28" s="158">
        <f t="shared" si="8"/>
        <v>363093197</v>
      </c>
      <c r="I28" s="158">
        <f t="shared" si="8"/>
        <v>65389338</v>
      </c>
      <c r="J28" s="158">
        <f t="shared" si="0"/>
        <v>870260976</v>
      </c>
      <c r="K28" s="158">
        <f>SUM(K25:K27)</f>
        <v>508927</v>
      </c>
      <c r="L28" s="162">
        <f t="shared" si="1"/>
        <v>870769903</v>
      </c>
    </row>
    <row r="29" spans="1:12" x14ac:dyDescent="0.25">
      <c r="A29" s="49" t="s">
        <v>423</v>
      </c>
      <c r="B29" s="32" t="s">
        <v>424</v>
      </c>
      <c r="C29" s="158">
        <f t="shared" ref="C29:I29" si="9">+C30+C31</f>
        <v>0</v>
      </c>
      <c r="D29" s="158">
        <f t="shared" si="9"/>
        <v>0</v>
      </c>
      <c r="E29" s="158">
        <f t="shared" si="9"/>
        <v>33856932</v>
      </c>
      <c r="F29" s="158">
        <f t="shared" si="9"/>
        <v>4501534</v>
      </c>
      <c r="G29" s="158">
        <f t="shared" si="9"/>
        <v>0</v>
      </c>
      <c r="H29" s="158">
        <f t="shared" si="9"/>
        <v>0</v>
      </c>
      <c r="I29" s="158">
        <f t="shared" si="9"/>
        <v>18157515</v>
      </c>
      <c r="J29" s="158">
        <f t="shared" si="0"/>
        <v>56515981</v>
      </c>
      <c r="K29" s="158">
        <f>+K30+K31</f>
        <v>49254</v>
      </c>
      <c r="L29" s="162">
        <f t="shared" si="1"/>
        <v>56565235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18157515</v>
      </c>
      <c r="J30" s="157">
        <f t="shared" si="0"/>
        <v>18157515</v>
      </c>
      <c r="K30" s="36">
        <v>44704</v>
      </c>
      <c r="L30" s="162">
        <f t="shared" si="1"/>
        <v>18202219</v>
      </c>
    </row>
    <row r="31" spans="1:12" x14ac:dyDescent="0.25">
      <c r="A31" s="50" t="s">
        <v>396</v>
      </c>
      <c r="B31" s="42" t="s">
        <v>425</v>
      </c>
      <c r="C31" s="158">
        <f t="shared" ref="C31:I31" si="10">SUM(C32:C37)</f>
        <v>0</v>
      </c>
      <c r="D31" s="158">
        <f t="shared" si="10"/>
        <v>0</v>
      </c>
      <c r="E31" s="158">
        <f t="shared" si="10"/>
        <v>33856932</v>
      </c>
      <c r="F31" s="158">
        <f t="shared" si="10"/>
        <v>4501534</v>
      </c>
      <c r="G31" s="158">
        <f t="shared" si="10"/>
        <v>0</v>
      </c>
      <c r="H31" s="158">
        <f t="shared" si="10"/>
        <v>0</v>
      </c>
      <c r="I31" s="158">
        <f t="shared" si="10"/>
        <v>0</v>
      </c>
      <c r="J31" s="158">
        <f t="shared" si="0"/>
        <v>38358466</v>
      </c>
      <c r="K31" s="158">
        <f>SUM(K32:K37)</f>
        <v>4550</v>
      </c>
      <c r="L31" s="162">
        <f t="shared" si="1"/>
        <v>38363016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7">
        <f t="shared" si="0"/>
        <v>0</v>
      </c>
      <c r="K32" s="36">
        <v>0</v>
      </c>
      <c r="L32" s="162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34910871</v>
      </c>
      <c r="F33" s="36">
        <v>0</v>
      </c>
      <c r="G33" s="36">
        <v>0</v>
      </c>
      <c r="H33" s="36">
        <v>0</v>
      </c>
      <c r="I33" s="36">
        <v>0</v>
      </c>
      <c r="J33" s="157">
        <f t="shared" si="0"/>
        <v>34910871</v>
      </c>
      <c r="K33" s="36">
        <v>108</v>
      </c>
      <c r="L33" s="162">
        <f t="shared" si="1"/>
        <v>34910979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-1024730</v>
      </c>
      <c r="F34" s="36">
        <v>0</v>
      </c>
      <c r="G34" s="36">
        <v>0</v>
      </c>
      <c r="H34" s="36">
        <v>0</v>
      </c>
      <c r="I34" s="36">
        <v>0</v>
      </c>
      <c r="J34" s="157">
        <f t="shared" si="0"/>
        <v>-1024730</v>
      </c>
      <c r="K34" s="36">
        <v>0</v>
      </c>
      <c r="L34" s="162">
        <f t="shared" si="1"/>
        <v>-1024730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5044215</v>
      </c>
      <c r="G35" s="36">
        <v>0</v>
      </c>
      <c r="H35" s="36">
        <v>0</v>
      </c>
      <c r="I35" s="36">
        <v>0</v>
      </c>
      <c r="J35" s="157">
        <f t="shared" si="0"/>
        <v>5044215</v>
      </c>
      <c r="K35" s="36">
        <v>4618</v>
      </c>
      <c r="L35" s="162">
        <f t="shared" si="1"/>
        <v>5048833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-542681</v>
      </c>
      <c r="G36" s="36">
        <v>0</v>
      </c>
      <c r="H36" s="36">
        <v>0</v>
      </c>
      <c r="I36" s="36">
        <v>0</v>
      </c>
      <c r="J36" s="157">
        <f t="shared" si="0"/>
        <v>-542681</v>
      </c>
      <c r="K36" s="36">
        <v>-177</v>
      </c>
      <c r="L36" s="162">
        <f t="shared" si="1"/>
        <v>-542858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-29209</v>
      </c>
      <c r="F37" s="36">
        <v>0</v>
      </c>
      <c r="G37" s="36">
        <v>0</v>
      </c>
      <c r="H37" s="36">
        <v>0</v>
      </c>
      <c r="I37" s="36">
        <v>0</v>
      </c>
      <c r="J37" s="157">
        <f t="shared" si="0"/>
        <v>-29209</v>
      </c>
      <c r="K37" s="36">
        <v>1</v>
      </c>
      <c r="L37" s="162">
        <f t="shared" si="1"/>
        <v>-29208</v>
      </c>
    </row>
    <row r="38" spans="1:12" x14ac:dyDescent="0.25">
      <c r="A38" s="49" t="s">
        <v>426</v>
      </c>
      <c r="B38" s="42" t="s">
        <v>427</v>
      </c>
      <c r="C38" s="158">
        <f t="shared" ref="C38:I38" si="11">SUM(C39:C42)</f>
        <v>0</v>
      </c>
      <c r="D38" s="158">
        <f t="shared" si="11"/>
        <v>0</v>
      </c>
      <c r="E38" s="158">
        <f t="shared" si="11"/>
        <v>-759827</v>
      </c>
      <c r="F38" s="158">
        <f t="shared" si="11"/>
        <v>0</v>
      </c>
      <c r="G38" s="158">
        <f t="shared" si="11"/>
        <v>0</v>
      </c>
      <c r="H38" s="158">
        <f t="shared" si="11"/>
        <v>66150324</v>
      </c>
      <c r="I38" s="158">
        <f t="shared" si="11"/>
        <v>-65389338</v>
      </c>
      <c r="J38" s="158">
        <f t="shared" si="0"/>
        <v>1159</v>
      </c>
      <c r="K38" s="158">
        <f>SUM(K39:K42)</f>
        <v>-25934</v>
      </c>
      <c r="L38" s="162">
        <f t="shared" si="1"/>
        <v>-24775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7">
        <f t="shared" si="0"/>
        <v>0</v>
      </c>
      <c r="K39" s="36">
        <v>0</v>
      </c>
      <c r="L39" s="162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7">
        <f t="shared" si="0"/>
        <v>0</v>
      </c>
      <c r="K40" s="36">
        <v>0</v>
      </c>
      <c r="L40" s="162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7">
        <f t="shared" si="0"/>
        <v>0</v>
      </c>
      <c r="K41" s="36">
        <v>-25934</v>
      </c>
      <c r="L41" s="162">
        <f t="shared" si="1"/>
        <v>-25934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-759827</v>
      </c>
      <c r="F42" s="36">
        <v>0</v>
      </c>
      <c r="G42" s="36">
        <v>0</v>
      </c>
      <c r="H42" s="36">
        <v>66150324</v>
      </c>
      <c r="I42" s="36">
        <v>-65389338</v>
      </c>
      <c r="J42" s="157">
        <f t="shared" si="0"/>
        <v>1159</v>
      </c>
      <c r="K42" s="36">
        <v>0</v>
      </c>
      <c r="L42" s="162">
        <f t="shared" si="1"/>
        <v>1159</v>
      </c>
    </row>
    <row r="43" spans="1:12" ht="15.75" thickBot="1" x14ac:dyDescent="0.3">
      <c r="A43" s="51" t="s">
        <v>429</v>
      </c>
      <c r="B43" s="52" t="s">
        <v>430</v>
      </c>
      <c r="C43" s="161">
        <f t="shared" ref="C43:I43" si="12">+C28+C29+C38</f>
        <v>78296142</v>
      </c>
      <c r="D43" s="161">
        <f t="shared" si="12"/>
        <v>90448275</v>
      </c>
      <c r="E43" s="161">
        <f t="shared" si="12"/>
        <v>227430090</v>
      </c>
      <c r="F43" s="161">
        <f t="shared" si="12"/>
        <v>29919655</v>
      </c>
      <c r="G43" s="161">
        <f t="shared" si="12"/>
        <v>53282918</v>
      </c>
      <c r="H43" s="161">
        <f t="shared" si="12"/>
        <v>429243521</v>
      </c>
      <c r="I43" s="161">
        <f t="shared" si="12"/>
        <v>18157515</v>
      </c>
      <c r="J43" s="161">
        <f t="shared" si="0"/>
        <v>926778116</v>
      </c>
      <c r="K43" s="161">
        <f>+K28+K29+K38</f>
        <v>532247</v>
      </c>
      <c r="L43" s="162">
        <f t="shared" si="1"/>
        <v>927310363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C208"/>
  <sheetViews>
    <sheetView showGridLines="0" zoomScale="85" zoomScaleNormal="85" workbookViewId="0">
      <selection activeCell="E129" sqref="E129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93"/>
    </row>
    <row r="2" spans="1:2" x14ac:dyDescent="0.25">
      <c r="A2" s="93" t="s">
        <v>539</v>
      </c>
      <c r="B2" s="293"/>
    </row>
    <row r="3" spans="1:2" x14ac:dyDescent="0.25">
      <c r="A3" s="94"/>
      <c r="B3" s="293"/>
    </row>
    <row r="4" spans="1:2" x14ac:dyDescent="0.25">
      <c r="A4" s="93" t="s">
        <v>625</v>
      </c>
      <c r="B4" s="293"/>
    </row>
    <row r="5" spans="1:2" x14ac:dyDescent="0.25">
      <c r="A5" s="94"/>
      <c r="B5" s="293"/>
    </row>
    <row r="6" spans="1:2" x14ac:dyDescent="0.25">
      <c r="A6" s="93" t="s">
        <v>626</v>
      </c>
      <c r="B6" s="293"/>
    </row>
    <row r="7" spans="1:2" x14ac:dyDescent="0.25">
      <c r="A7" s="94"/>
      <c r="B7" s="293"/>
    </row>
    <row r="8" spans="1:2" x14ac:dyDescent="0.25">
      <c r="A8" s="93" t="s">
        <v>627</v>
      </c>
      <c r="B8" s="293"/>
    </row>
    <row r="9" spans="1:2" x14ac:dyDescent="0.25">
      <c r="A9" s="94"/>
      <c r="B9" s="293"/>
    </row>
    <row r="10" spans="1:2" x14ac:dyDescent="0.25">
      <c r="A10" s="94"/>
      <c r="B10" s="293"/>
    </row>
    <row r="11" spans="1:2" x14ac:dyDescent="0.25">
      <c r="A11" s="93" t="s">
        <v>540</v>
      </c>
      <c r="B11" s="293"/>
    </row>
    <row r="12" spans="1:2" x14ac:dyDescent="0.25">
      <c r="A12" s="94"/>
      <c r="B12" s="293"/>
    </row>
    <row r="13" spans="1:2" ht="63.75" x14ac:dyDescent="0.25">
      <c r="A13" s="93" t="s">
        <v>541</v>
      </c>
      <c r="B13" s="293"/>
    </row>
    <row r="14" spans="1:2" x14ac:dyDescent="0.25">
      <c r="A14" s="94"/>
      <c r="B14" s="293"/>
    </row>
    <row r="15" spans="1:2" ht="38.25" x14ac:dyDescent="0.25">
      <c r="A15" s="93" t="s">
        <v>542</v>
      </c>
      <c r="B15" s="293"/>
    </row>
    <row r="16" spans="1:2" x14ac:dyDescent="0.25">
      <c r="A16" s="94"/>
      <c r="B16" s="293"/>
    </row>
    <row r="17" spans="1:2" ht="51" x14ac:dyDescent="0.25">
      <c r="A17" s="93" t="s">
        <v>543</v>
      </c>
      <c r="B17" s="293"/>
    </row>
    <row r="18" spans="1:2" x14ac:dyDescent="0.25">
      <c r="A18" s="94"/>
      <c r="B18" s="293"/>
    </row>
    <row r="19" spans="1:2" ht="25.5" x14ac:dyDescent="0.25">
      <c r="A19" s="93" t="s">
        <v>544</v>
      </c>
      <c r="B19" s="293"/>
    </row>
    <row r="20" spans="1:2" x14ac:dyDescent="0.25">
      <c r="A20" s="94"/>
      <c r="B20" s="293"/>
    </row>
    <row r="21" spans="1:2" x14ac:dyDescent="0.25">
      <c r="A21" s="93" t="s">
        <v>545</v>
      </c>
      <c r="B21" s="293"/>
    </row>
    <row r="22" spans="1:2" x14ac:dyDescent="0.25">
      <c r="A22" s="94"/>
      <c r="B22" s="293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3" ht="25.5" x14ac:dyDescent="0.25">
      <c r="A49" s="93" t="s">
        <v>559</v>
      </c>
      <c r="B49" s="95"/>
    </row>
    <row r="50" spans="1:3" x14ac:dyDescent="0.25">
      <c r="A50" s="94"/>
      <c r="B50" s="95"/>
    </row>
    <row r="51" spans="1:3" ht="38.25" x14ac:dyDescent="0.25">
      <c r="A51" s="93" t="s">
        <v>560</v>
      </c>
      <c r="B51" s="95"/>
    </row>
    <row r="52" spans="1:3" x14ac:dyDescent="0.25">
      <c r="A52" s="94"/>
      <c r="B52" s="95"/>
    </row>
    <row r="53" spans="1:3" ht="25.5" x14ac:dyDescent="0.25">
      <c r="A53" s="93" t="s">
        <v>561</v>
      </c>
      <c r="B53" s="95"/>
    </row>
    <row r="54" spans="1:3" x14ac:dyDescent="0.25">
      <c r="A54" s="94"/>
      <c r="B54" s="95"/>
    </row>
    <row r="55" spans="1:3" ht="51" x14ac:dyDescent="0.25">
      <c r="A55" s="93" t="s">
        <v>562</v>
      </c>
      <c r="B55" s="95"/>
    </row>
    <row r="56" spans="1:3" x14ac:dyDescent="0.25">
      <c r="A56" s="94"/>
      <c r="B56" s="95"/>
    </row>
    <row r="57" spans="1:3" ht="25.5" x14ac:dyDescent="0.25">
      <c r="A57" s="93" t="s">
        <v>563</v>
      </c>
      <c r="B57" s="95"/>
    </row>
    <row r="58" spans="1:3" x14ac:dyDescent="0.25">
      <c r="A58" s="96"/>
      <c r="B58" s="95"/>
    </row>
    <row r="59" spans="1:3" x14ac:dyDescent="0.25">
      <c r="A59" s="93"/>
      <c r="B59" s="95"/>
    </row>
    <row r="60" spans="1:3" x14ac:dyDescent="0.25">
      <c r="A60" s="93"/>
      <c r="B60" s="95"/>
    </row>
    <row r="61" spans="1:3" x14ac:dyDescent="0.25">
      <c r="A61" s="178" t="s">
        <v>538</v>
      </c>
      <c r="B61" s="179"/>
      <c r="C61" s="180"/>
    </row>
    <row r="62" spans="1:3" x14ac:dyDescent="0.25">
      <c r="A62" s="181"/>
      <c r="B62" s="179"/>
      <c r="C62" s="180"/>
    </row>
    <row r="63" spans="1:3" x14ac:dyDescent="0.25">
      <c r="A63" s="181" t="s">
        <v>660</v>
      </c>
      <c r="B63" s="180"/>
      <c r="C63" s="180"/>
    </row>
    <row r="64" spans="1:3" ht="51.75" x14ac:dyDescent="0.25">
      <c r="A64" s="182" t="s">
        <v>712</v>
      </c>
      <c r="B64" s="180"/>
      <c r="C64" s="180"/>
    </row>
    <row r="65" spans="1:3" x14ac:dyDescent="0.25">
      <c r="A65" s="181"/>
      <c r="B65" s="180"/>
      <c r="C65" s="180"/>
    </row>
    <row r="66" spans="1:3" x14ac:dyDescent="0.25">
      <c r="A66" s="181" t="s">
        <v>661</v>
      </c>
      <c r="B66" s="180"/>
      <c r="C66" s="180"/>
    </row>
    <row r="67" spans="1:3" ht="51.75" x14ac:dyDescent="0.25">
      <c r="A67" s="182" t="s">
        <v>713</v>
      </c>
      <c r="B67" s="180"/>
      <c r="C67" s="180"/>
    </row>
    <row r="68" spans="1:3" x14ac:dyDescent="0.25">
      <c r="A68" s="181"/>
      <c r="B68" s="180"/>
      <c r="C68" s="180"/>
    </row>
    <row r="69" spans="1:3" x14ac:dyDescent="0.25">
      <c r="A69" s="181" t="s">
        <v>662</v>
      </c>
      <c r="B69" s="180"/>
      <c r="C69" s="180"/>
    </row>
    <row r="70" spans="1:3" ht="39" x14ac:dyDescent="0.25">
      <c r="A70" s="181" t="s">
        <v>705</v>
      </c>
      <c r="B70" s="180"/>
      <c r="C70" s="180"/>
    </row>
    <row r="71" spans="1:3" x14ac:dyDescent="0.25">
      <c r="A71" s="181"/>
      <c r="B71" s="180"/>
      <c r="C71" s="180"/>
    </row>
    <row r="72" spans="1:3" x14ac:dyDescent="0.25">
      <c r="A72" s="181" t="s">
        <v>663</v>
      </c>
      <c r="B72" s="180"/>
      <c r="C72" s="180"/>
    </row>
    <row r="73" spans="1:3" x14ac:dyDescent="0.25">
      <c r="A73" s="183" t="s">
        <v>664</v>
      </c>
      <c r="B73" s="180"/>
      <c r="C73" s="180"/>
    </row>
    <row r="74" spans="1:3" x14ac:dyDescent="0.25">
      <c r="A74" s="181"/>
      <c r="B74" s="180"/>
      <c r="C74" s="180"/>
    </row>
    <row r="75" spans="1:3" x14ac:dyDescent="0.25">
      <c r="A75" s="181" t="s">
        <v>665</v>
      </c>
      <c r="B75" s="180"/>
      <c r="C75" s="180"/>
    </row>
    <row r="76" spans="1:3" x14ac:dyDescent="0.25">
      <c r="A76" s="184" t="s">
        <v>666</v>
      </c>
      <c r="B76" s="180"/>
      <c r="C76" s="180"/>
    </row>
    <row r="77" spans="1:3" ht="63.75" x14ac:dyDescent="0.25">
      <c r="A77" s="185" t="s">
        <v>703</v>
      </c>
      <c r="B77" s="180"/>
      <c r="C77" s="180"/>
    </row>
    <row r="78" spans="1:3" x14ac:dyDescent="0.25">
      <c r="A78" s="183"/>
      <c r="B78" s="180"/>
      <c r="C78" s="180"/>
    </row>
    <row r="79" spans="1:3" x14ac:dyDescent="0.25">
      <c r="A79" s="184" t="s">
        <v>667</v>
      </c>
      <c r="B79" s="180"/>
      <c r="C79" s="180"/>
    </row>
    <row r="80" spans="1:3" ht="39" x14ac:dyDescent="0.25">
      <c r="A80" s="182" t="s">
        <v>714</v>
      </c>
      <c r="B80" s="180"/>
      <c r="C80" s="180"/>
    </row>
    <row r="81" spans="1:3" x14ac:dyDescent="0.25">
      <c r="A81" s="183"/>
      <c r="B81" s="180"/>
      <c r="C81" s="180"/>
    </row>
    <row r="82" spans="1:3" x14ac:dyDescent="0.25">
      <c r="A82" s="184" t="s">
        <v>668</v>
      </c>
      <c r="B82" s="180"/>
      <c r="C82" s="180"/>
    </row>
    <row r="83" spans="1:3" ht="26.25" x14ac:dyDescent="0.25">
      <c r="A83" s="182" t="s">
        <v>715</v>
      </c>
      <c r="B83" s="180"/>
      <c r="C83" s="180"/>
    </row>
    <row r="84" spans="1:3" x14ac:dyDescent="0.25">
      <c r="A84" s="183"/>
      <c r="B84" s="180"/>
      <c r="C84" s="180"/>
    </row>
    <row r="85" spans="1:3" x14ac:dyDescent="0.25">
      <c r="A85" s="184" t="s">
        <v>669</v>
      </c>
      <c r="B85" s="180"/>
      <c r="C85" s="180"/>
    </row>
    <row r="86" spans="1:3" ht="38.25" x14ac:dyDescent="0.25">
      <c r="A86" s="185" t="s">
        <v>706</v>
      </c>
      <c r="B86" s="180"/>
      <c r="C86" s="180"/>
    </row>
    <row r="87" spans="1:3" x14ac:dyDescent="0.25">
      <c r="A87" s="186"/>
      <c r="B87" s="180"/>
      <c r="C87" s="180"/>
    </row>
    <row r="88" spans="1:3" ht="38.25" x14ac:dyDescent="0.25">
      <c r="A88" s="184" t="s">
        <v>716</v>
      </c>
      <c r="B88" s="180"/>
      <c r="C88" s="180"/>
    </row>
    <row r="89" spans="1:3" x14ac:dyDescent="0.25">
      <c r="A89" s="187"/>
      <c r="B89" s="180"/>
      <c r="C89" s="180"/>
    </row>
    <row r="90" spans="1:3" x14ac:dyDescent="0.25">
      <c r="A90" s="181" t="s">
        <v>394</v>
      </c>
      <c r="B90" s="180"/>
      <c r="C90" s="180"/>
    </row>
    <row r="91" spans="1:3" ht="51.75" x14ac:dyDescent="0.25">
      <c r="A91" s="182" t="s">
        <v>670</v>
      </c>
      <c r="B91" s="180"/>
      <c r="C91" s="180"/>
    </row>
    <row r="92" spans="1:3" x14ac:dyDescent="0.25">
      <c r="A92" s="181"/>
      <c r="B92" s="180"/>
      <c r="C92" s="180"/>
    </row>
    <row r="93" spans="1:3" x14ac:dyDescent="0.25">
      <c r="A93" s="181" t="s">
        <v>671</v>
      </c>
      <c r="B93" s="180"/>
      <c r="C93" s="180"/>
    </row>
    <row r="94" spans="1:3" ht="51.75" x14ac:dyDescent="0.25">
      <c r="A94" s="182" t="s">
        <v>718</v>
      </c>
      <c r="B94" s="180"/>
      <c r="C94" s="180"/>
    </row>
    <row r="95" spans="1:3" x14ac:dyDescent="0.25">
      <c r="A95" s="181"/>
      <c r="B95" s="180"/>
      <c r="C95" s="180"/>
    </row>
    <row r="96" spans="1:3" x14ac:dyDescent="0.25">
      <c r="A96" s="181" t="s">
        <v>672</v>
      </c>
      <c r="B96" s="180"/>
      <c r="C96" s="180"/>
    </row>
    <row r="97" spans="1:3" ht="26.25" x14ac:dyDescent="0.25">
      <c r="A97" s="182" t="s">
        <v>707</v>
      </c>
      <c r="B97" s="180"/>
      <c r="C97" s="180"/>
    </row>
    <row r="98" spans="1:3" x14ac:dyDescent="0.25">
      <c r="A98" s="181"/>
      <c r="B98" s="180"/>
      <c r="C98" s="180"/>
    </row>
    <row r="99" spans="1:3" x14ac:dyDescent="0.25">
      <c r="A99" s="181" t="s">
        <v>415</v>
      </c>
      <c r="B99" s="180"/>
      <c r="C99" s="180"/>
    </row>
    <row r="100" spans="1:3" ht="26.25" x14ac:dyDescent="0.25">
      <c r="A100" s="181" t="s">
        <v>717</v>
      </c>
      <c r="B100" s="180"/>
      <c r="C100" s="180"/>
    </row>
    <row r="101" spans="1:3" x14ac:dyDescent="0.25">
      <c r="A101" s="181"/>
      <c r="B101" s="180"/>
      <c r="C101" s="180"/>
    </row>
    <row r="102" spans="1:3" x14ac:dyDescent="0.25">
      <c r="A102" s="181" t="s">
        <v>673</v>
      </c>
      <c r="B102" s="180"/>
      <c r="C102" s="180"/>
    </row>
    <row r="103" spans="1:3" ht="26.25" x14ac:dyDescent="0.25">
      <c r="A103" s="181" t="s">
        <v>708</v>
      </c>
      <c r="B103" s="180"/>
      <c r="C103" s="180"/>
    </row>
    <row r="104" spans="1:3" x14ac:dyDescent="0.25">
      <c r="A104" s="181"/>
      <c r="B104" s="180"/>
      <c r="C104" s="180"/>
    </row>
    <row r="105" spans="1:3" x14ac:dyDescent="0.25">
      <c r="A105" s="181"/>
      <c r="B105" s="180"/>
      <c r="C105" s="180"/>
    </row>
    <row r="106" spans="1:3" x14ac:dyDescent="0.25">
      <c r="A106" s="181"/>
      <c r="B106" s="180"/>
      <c r="C106" s="180"/>
    </row>
    <row r="107" spans="1:3" x14ac:dyDescent="0.25">
      <c r="A107" s="181"/>
      <c r="B107" s="180"/>
      <c r="C107" s="180"/>
    </row>
    <row r="108" spans="1:3" x14ac:dyDescent="0.25">
      <c r="A108" s="181"/>
      <c r="B108" s="180"/>
      <c r="C108" s="180"/>
    </row>
    <row r="109" spans="1:3" x14ac:dyDescent="0.25">
      <c r="A109" s="181"/>
      <c r="B109" s="180"/>
      <c r="C109" s="180"/>
    </row>
    <row r="110" spans="1:3" x14ac:dyDescent="0.25">
      <c r="A110" s="181"/>
      <c r="B110" s="180"/>
      <c r="C110" s="180"/>
    </row>
    <row r="111" spans="1:3" x14ac:dyDescent="0.25">
      <c r="A111" s="181"/>
      <c r="B111" s="180"/>
      <c r="C111" s="180"/>
    </row>
    <row r="112" spans="1:3" x14ac:dyDescent="0.25">
      <c r="A112" s="181"/>
      <c r="B112" s="180"/>
      <c r="C112" s="180"/>
    </row>
    <row r="113" spans="1:3" x14ac:dyDescent="0.25">
      <c r="A113" s="181"/>
      <c r="B113" s="180"/>
      <c r="C113" s="180"/>
    </row>
    <row r="114" spans="1:3" x14ac:dyDescent="0.25">
      <c r="A114" s="181"/>
      <c r="B114" s="180"/>
      <c r="C114" s="180"/>
    </row>
    <row r="115" spans="1:3" x14ac:dyDescent="0.25">
      <c r="A115" s="181"/>
      <c r="B115" s="180"/>
      <c r="C115" s="180"/>
    </row>
    <row r="116" spans="1:3" x14ac:dyDescent="0.25">
      <c r="A116" s="181"/>
      <c r="B116" s="180"/>
      <c r="C116" s="180"/>
    </row>
    <row r="117" spans="1:3" x14ac:dyDescent="0.25">
      <c r="A117" s="181"/>
      <c r="B117" s="180"/>
      <c r="C117" s="180"/>
    </row>
    <row r="118" spans="1:3" x14ac:dyDescent="0.25">
      <c r="A118" s="181"/>
      <c r="B118" s="180"/>
      <c r="C118" s="180"/>
    </row>
    <row r="119" spans="1:3" x14ac:dyDescent="0.25">
      <c r="A119" s="181"/>
      <c r="B119" s="180"/>
      <c r="C119" s="180"/>
    </row>
    <row r="120" spans="1:3" x14ac:dyDescent="0.25">
      <c r="A120" s="181"/>
      <c r="B120" s="180"/>
      <c r="C120" s="180"/>
    </row>
    <row r="121" spans="1:3" x14ac:dyDescent="0.25">
      <c r="A121" s="181"/>
      <c r="B121" s="180"/>
      <c r="C121" s="180"/>
    </row>
    <row r="122" spans="1:3" x14ac:dyDescent="0.25">
      <c r="A122" s="181" t="s">
        <v>674</v>
      </c>
      <c r="B122" s="180"/>
      <c r="C122" s="180"/>
    </row>
    <row r="123" spans="1:3" x14ac:dyDescent="0.25">
      <c r="A123" s="181" t="s">
        <v>709</v>
      </c>
      <c r="B123" s="180"/>
      <c r="C123" s="180"/>
    </row>
    <row r="124" spans="1:3" x14ac:dyDescent="0.25">
      <c r="A124" s="181"/>
      <c r="B124" s="180"/>
      <c r="C124" s="180"/>
    </row>
    <row r="125" spans="1:3" x14ac:dyDescent="0.25">
      <c r="A125" s="181" t="s">
        <v>675</v>
      </c>
      <c r="B125" s="180"/>
      <c r="C125" s="180"/>
    </row>
    <row r="126" spans="1:3" ht="51.75" x14ac:dyDescent="0.25">
      <c r="A126" s="181" t="s">
        <v>710</v>
      </c>
      <c r="B126" s="180"/>
      <c r="C126" s="180"/>
    </row>
    <row r="127" spans="1:3" x14ac:dyDescent="0.25">
      <c r="A127" s="181"/>
      <c r="B127" s="180"/>
      <c r="C127" s="180"/>
    </row>
    <row r="128" spans="1:3" x14ac:dyDescent="0.25">
      <c r="A128" s="181" t="s">
        <v>676</v>
      </c>
      <c r="B128" s="180"/>
      <c r="C128" s="180"/>
    </row>
    <row r="129" spans="1:3" ht="39" x14ac:dyDescent="0.25">
      <c r="A129" s="181" t="s">
        <v>719</v>
      </c>
      <c r="B129" s="180"/>
      <c r="C129" s="180"/>
    </row>
    <row r="130" spans="1:3" x14ac:dyDescent="0.25">
      <c r="A130" s="181"/>
      <c r="B130" s="180"/>
      <c r="C130" s="180"/>
    </row>
    <row r="131" spans="1:3" x14ac:dyDescent="0.25">
      <c r="A131" s="181"/>
      <c r="B131" s="180"/>
      <c r="C131" s="180"/>
    </row>
    <row r="132" spans="1:3" x14ac:dyDescent="0.25">
      <c r="A132" s="181"/>
      <c r="B132" s="180"/>
      <c r="C132" s="180"/>
    </row>
    <row r="133" spans="1:3" x14ac:dyDescent="0.25">
      <c r="A133" s="181"/>
      <c r="B133" s="180"/>
      <c r="C133" s="180"/>
    </row>
    <row r="134" spans="1:3" x14ac:dyDescent="0.25">
      <c r="A134" s="181"/>
      <c r="B134" s="180"/>
      <c r="C134" s="180"/>
    </row>
    <row r="135" spans="1:3" x14ac:dyDescent="0.25">
      <c r="A135" s="181"/>
      <c r="B135" s="180"/>
      <c r="C135" s="180"/>
    </row>
    <row r="136" spans="1:3" x14ac:dyDescent="0.25">
      <c r="A136" s="181"/>
      <c r="B136" s="180"/>
      <c r="C136" s="180"/>
    </row>
    <row r="137" spans="1:3" x14ac:dyDescent="0.25">
      <c r="A137" s="181"/>
      <c r="B137" s="180"/>
      <c r="C137" s="180"/>
    </row>
    <row r="138" spans="1:3" x14ac:dyDescent="0.25">
      <c r="A138" s="181"/>
      <c r="B138" s="180"/>
      <c r="C138" s="180"/>
    </row>
    <row r="139" spans="1:3" x14ac:dyDescent="0.25">
      <c r="A139" s="181"/>
      <c r="B139" s="180"/>
      <c r="C139" s="180"/>
    </row>
    <row r="140" spans="1:3" x14ac:dyDescent="0.25">
      <c r="A140" s="181"/>
      <c r="B140" s="180"/>
      <c r="C140" s="180"/>
    </row>
    <row r="141" spans="1:3" x14ac:dyDescent="0.25">
      <c r="A141" s="181"/>
      <c r="B141" s="180"/>
      <c r="C141" s="180"/>
    </row>
    <row r="142" spans="1:3" x14ac:dyDescent="0.25">
      <c r="A142" s="181"/>
      <c r="B142" s="180"/>
      <c r="C142" s="180"/>
    </row>
    <row r="143" spans="1:3" x14ac:dyDescent="0.25">
      <c r="A143" s="181"/>
      <c r="B143" s="180"/>
      <c r="C143" s="180"/>
    </row>
    <row r="144" spans="1:3" x14ac:dyDescent="0.25">
      <c r="A144" s="181"/>
      <c r="B144" s="180"/>
      <c r="C144" s="180"/>
    </row>
    <row r="145" spans="1:3" x14ac:dyDescent="0.25">
      <c r="A145" s="181"/>
      <c r="B145" s="180"/>
      <c r="C145" s="180"/>
    </row>
    <row r="146" spans="1:3" x14ac:dyDescent="0.25">
      <c r="A146" s="181"/>
      <c r="B146" s="180"/>
      <c r="C146" s="180"/>
    </row>
    <row r="147" spans="1:3" x14ac:dyDescent="0.25">
      <c r="A147" s="181"/>
      <c r="B147" s="180"/>
      <c r="C147" s="180"/>
    </row>
    <row r="148" spans="1:3" x14ac:dyDescent="0.25">
      <c r="A148" s="181"/>
      <c r="B148" s="180"/>
      <c r="C148" s="180"/>
    </row>
    <row r="149" spans="1:3" x14ac:dyDescent="0.25">
      <c r="A149" s="181"/>
      <c r="B149" s="180"/>
      <c r="C149" s="180"/>
    </row>
    <row r="150" spans="1:3" x14ac:dyDescent="0.25">
      <c r="A150" s="181"/>
      <c r="B150" s="180"/>
      <c r="C150" s="180"/>
    </row>
    <row r="151" spans="1:3" x14ac:dyDescent="0.25">
      <c r="A151" s="181" t="s">
        <v>677</v>
      </c>
      <c r="B151" s="180"/>
      <c r="C151" s="180"/>
    </row>
    <row r="152" spans="1:3" ht="26.25" x14ac:dyDescent="0.25">
      <c r="A152" s="181" t="s">
        <v>678</v>
      </c>
      <c r="B152" s="180"/>
      <c r="C152" s="180"/>
    </row>
    <row r="153" spans="1:3" ht="39" x14ac:dyDescent="0.25">
      <c r="A153" s="181" t="s">
        <v>679</v>
      </c>
      <c r="B153" s="180"/>
      <c r="C153" s="180"/>
    </row>
    <row r="154" spans="1:3" x14ac:dyDescent="0.25">
      <c r="A154" s="188"/>
      <c r="B154" s="180"/>
      <c r="C154" s="180"/>
    </row>
    <row r="155" spans="1:3" x14ac:dyDescent="0.25">
      <c r="A155" s="188"/>
      <c r="B155" s="180"/>
      <c r="C155" s="180"/>
    </row>
    <row r="156" spans="1:3" x14ac:dyDescent="0.25">
      <c r="A156" s="188"/>
      <c r="B156" s="180"/>
      <c r="C156" s="180"/>
    </row>
    <row r="157" spans="1:3" x14ac:dyDescent="0.25">
      <c r="A157" s="188"/>
      <c r="B157" s="180"/>
      <c r="C157" s="180"/>
    </row>
    <row r="158" spans="1:3" x14ac:dyDescent="0.25">
      <c r="A158" s="188"/>
      <c r="B158" s="180"/>
      <c r="C158" s="180"/>
    </row>
    <row r="159" spans="1:3" x14ac:dyDescent="0.25">
      <c r="A159" s="188"/>
      <c r="B159" s="180"/>
      <c r="C159" s="180"/>
    </row>
    <row r="160" spans="1:3" x14ac:dyDescent="0.25">
      <c r="A160" s="188"/>
      <c r="B160" s="180"/>
      <c r="C160" s="180"/>
    </row>
    <row r="161" spans="1:3" x14ac:dyDescent="0.25">
      <c r="A161" s="188"/>
      <c r="B161" s="180"/>
      <c r="C161" s="180"/>
    </row>
    <row r="162" spans="1:3" x14ac:dyDescent="0.25">
      <c r="A162" s="188"/>
      <c r="B162" s="180"/>
      <c r="C162" s="180"/>
    </row>
    <row r="163" spans="1:3" x14ac:dyDescent="0.25">
      <c r="A163" s="188"/>
      <c r="B163" s="180"/>
      <c r="C163" s="180"/>
    </row>
    <row r="164" spans="1:3" x14ac:dyDescent="0.25">
      <c r="A164" s="188"/>
      <c r="B164" s="180"/>
      <c r="C164" s="180"/>
    </row>
    <row r="165" spans="1:3" x14ac:dyDescent="0.25">
      <c r="A165" s="188"/>
      <c r="B165" s="180"/>
      <c r="C165" s="180"/>
    </row>
    <row r="166" spans="1:3" x14ac:dyDescent="0.25">
      <c r="A166" s="188"/>
      <c r="B166" s="180"/>
      <c r="C166" s="180"/>
    </row>
    <row r="167" spans="1:3" x14ac:dyDescent="0.25">
      <c r="A167" s="188"/>
      <c r="B167" s="180"/>
      <c r="C167" s="180"/>
    </row>
    <row r="168" spans="1:3" x14ac:dyDescent="0.25">
      <c r="A168" s="188"/>
      <c r="B168" s="180"/>
      <c r="C168" s="180"/>
    </row>
    <row r="169" spans="1:3" x14ac:dyDescent="0.25">
      <c r="A169" s="188"/>
      <c r="B169" s="180"/>
      <c r="C169" s="180"/>
    </row>
    <row r="170" spans="1:3" x14ac:dyDescent="0.25">
      <c r="A170" s="188"/>
      <c r="B170" s="180"/>
      <c r="C170" s="180"/>
    </row>
    <row r="171" spans="1:3" x14ac:dyDescent="0.25">
      <c r="A171" s="188"/>
      <c r="B171" s="180"/>
      <c r="C171" s="180"/>
    </row>
    <row r="172" spans="1:3" x14ac:dyDescent="0.25">
      <c r="A172" s="188"/>
      <c r="B172" s="180"/>
      <c r="C172" s="180"/>
    </row>
    <row r="173" spans="1:3" x14ac:dyDescent="0.25">
      <c r="A173" s="181"/>
      <c r="B173" s="180"/>
      <c r="C173" s="180"/>
    </row>
    <row r="174" spans="1:3" x14ac:dyDescent="0.25">
      <c r="A174" s="181"/>
      <c r="B174" s="180"/>
      <c r="C174" s="180"/>
    </row>
    <row r="175" spans="1:3" x14ac:dyDescent="0.25">
      <c r="A175" s="181" t="s">
        <v>680</v>
      </c>
      <c r="B175" s="180"/>
      <c r="C175" s="180"/>
    </row>
    <row r="176" spans="1:3" ht="39" thickBot="1" x14ac:dyDescent="0.3">
      <c r="A176" s="184" t="s">
        <v>704</v>
      </c>
      <c r="B176" s="180"/>
      <c r="C176" s="180"/>
    </row>
    <row r="177" spans="1:3" ht="15.75" thickBot="1" x14ac:dyDescent="0.3">
      <c r="A177" s="189" t="s">
        <v>681</v>
      </c>
      <c r="B177" s="190" t="s">
        <v>682</v>
      </c>
      <c r="C177" s="180"/>
    </row>
    <row r="178" spans="1:3" ht="15.75" thickBot="1" x14ac:dyDescent="0.3">
      <c r="A178" s="191" t="s">
        <v>683</v>
      </c>
      <c r="B178" s="192">
        <v>57213</v>
      </c>
      <c r="C178" s="180"/>
    </row>
    <row r="179" spans="1:3" ht="15.75" thickBot="1" x14ac:dyDescent="0.3">
      <c r="A179" s="191" t="s">
        <v>684</v>
      </c>
      <c r="B179" s="192">
        <v>21083</v>
      </c>
      <c r="C179" s="180"/>
    </row>
    <row r="180" spans="1:3" ht="15.75" thickBot="1" x14ac:dyDescent="0.3">
      <c r="A180" s="193" t="s">
        <v>685</v>
      </c>
      <c r="B180" s="194">
        <v>78296</v>
      </c>
      <c r="C180" s="180"/>
    </row>
    <row r="181" spans="1:3" ht="15.75" thickBot="1" x14ac:dyDescent="0.3">
      <c r="A181" s="191" t="s">
        <v>686</v>
      </c>
      <c r="B181" s="192">
        <v>1628</v>
      </c>
      <c r="C181" s="180"/>
    </row>
    <row r="182" spans="1:3" ht="15.75" thickBot="1" x14ac:dyDescent="0.3">
      <c r="A182" s="193" t="s">
        <v>687</v>
      </c>
      <c r="B182" s="194">
        <v>1628</v>
      </c>
      <c r="C182" s="180"/>
    </row>
    <row r="183" spans="1:3" ht="15.75" thickBot="1" x14ac:dyDescent="0.3">
      <c r="A183" s="193" t="s">
        <v>688</v>
      </c>
      <c r="B183" s="194">
        <v>79924</v>
      </c>
      <c r="C183" s="180"/>
    </row>
    <row r="184" spans="1:3" ht="51" x14ac:dyDescent="0.25">
      <c r="A184" s="184" t="s">
        <v>689</v>
      </c>
      <c r="B184" s="180"/>
      <c r="C184" s="180"/>
    </row>
    <row r="185" spans="1:3" x14ac:dyDescent="0.25">
      <c r="A185" s="181"/>
      <c r="B185" s="180"/>
      <c r="C185" s="180"/>
    </row>
    <row r="186" spans="1:3" x14ac:dyDescent="0.25">
      <c r="A186" s="181" t="s">
        <v>690</v>
      </c>
      <c r="B186" s="180"/>
      <c r="C186" s="180"/>
    </row>
    <row r="187" spans="1:3" ht="26.25" x14ac:dyDescent="0.25">
      <c r="A187" s="181" t="s">
        <v>691</v>
      </c>
      <c r="B187" s="180"/>
      <c r="C187" s="180"/>
    </row>
    <row r="188" spans="1:3" x14ac:dyDescent="0.25">
      <c r="A188" s="181"/>
      <c r="B188" s="180"/>
      <c r="C188" s="180"/>
    </row>
    <row r="189" spans="1:3" x14ac:dyDescent="0.25">
      <c r="A189" s="181" t="s">
        <v>692</v>
      </c>
      <c r="B189" s="180"/>
      <c r="C189" s="180"/>
    </row>
    <row r="190" spans="1:3" x14ac:dyDescent="0.25">
      <c r="A190" s="181" t="s">
        <v>693</v>
      </c>
      <c r="B190" s="180"/>
      <c r="C190" s="180"/>
    </row>
    <row r="191" spans="1:3" x14ac:dyDescent="0.25">
      <c r="A191" s="181"/>
      <c r="B191" s="180"/>
      <c r="C191" s="180"/>
    </row>
    <row r="192" spans="1:3" x14ac:dyDescent="0.25">
      <c r="A192" s="181" t="s">
        <v>694</v>
      </c>
      <c r="B192" s="180"/>
      <c r="C192" s="180"/>
    </row>
    <row r="193" spans="1:3" ht="26.25" x14ac:dyDescent="0.25">
      <c r="A193" s="182" t="s">
        <v>695</v>
      </c>
      <c r="B193" s="180"/>
      <c r="C193" s="180"/>
    </row>
    <row r="194" spans="1:3" x14ac:dyDescent="0.25">
      <c r="A194" s="181"/>
      <c r="B194" s="180"/>
      <c r="C194" s="180"/>
    </row>
    <row r="195" spans="1:3" x14ac:dyDescent="0.25">
      <c r="A195" s="181" t="s">
        <v>696</v>
      </c>
      <c r="B195" s="180"/>
      <c r="C195" s="180"/>
    </row>
    <row r="196" spans="1:3" ht="26.25" x14ac:dyDescent="0.25">
      <c r="A196" s="181" t="s">
        <v>697</v>
      </c>
      <c r="B196" s="180"/>
      <c r="C196" s="180"/>
    </row>
    <row r="197" spans="1:3" x14ac:dyDescent="0.25">
      <c r="A197" s="181"/>
      <c r="B197" s="180"/>
      <c r="C197" s="180"/>
    </row>
    <row r="198" spans="1:3" x14ac:dyDescent="0.25">
      <c r="A198" s="181" t="s">
        <v>698</v>
      </c>
      <c r="B198" s="180"/>
      <c r="C198" s="180"/>
    </row>
    <row r="199" spans="1:3" x14ac:dyDescent="0.25">
      <c r="A199" s="181" t="s">
        <v>699</v>
      </c>
      <c r="B199" s="180"/>
      <c r="C199" s="180"/>
    </row>
    <row r="200" spans="1:3" x14ac:dyDescent="0.25">
      <c r="A200" s="181"/>
      <c r="B200" s="180"/>
      <c r="C200" s="180"/>
    </row>
    <row r="201" spans="1:3" x14ac:dyDescent="0.25">
      <c r="A201" s="181" t="s">
        <v>700</v>
      </c>
      <c r="B201" s="180"/>
      <c r="C201" s="180"/>
    </row>
    <row r="202" spans="1:3" ht="26.25" x14ac:dyDescent="0.25">
      <c r="A202" s="181" t="s">
        <v>701</v>
      </c>
      <c r="B202" s="180"/>
      <c r="C202" s="180"/>
    </row>
    <row r="203" spans="1:3" x14ac:dyDescent="0.25">
      <c r="A203" s="181"/>
      <c r="B203" s="180"/>
      <c r="C203" s="180"/>
    </row>
    <row r="204" spans="1:3" x14ac:dyDescent="0.25">
      <c r="A204" s="181" t="s">
        <v>702</v>
      </c>
      <c r="B204" s="180"/>
      <c r="C204" s="180"/>
    </row>
    <row r="205" spans="1:3" ht="89.25" x14ac:dyDescent="0.25">
      <c r="A205" s="195" t="s">
        <v>711</v>
      </c>
      <c r="B205" s="180"/>
      <c r="C205" s="180"/>
    </row>
    <row r="206" spans="1:3" x14ac:dyDescent="0.25">
      <c r="A206" s="196"/>
      <c r="B206" s="180"/>
      <c r="C206" s="180"/>
    </row>
    <row r="207" spans="1:3" x14ac:dyDescent="0.25">
      <c r="A207" s="196"/>
      <c r="B207" s="180"/>
      <c r="C207" s="180"/>
    </row>
    <row r="208" spans="1:3" x14ac:dyDescent="0.25">
      <c r="A208" s="196"/>
      <c r="B208" s="180"/>
      <c r="C208" s="180"/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2026-04-29T13:29:11Z</dcterms:modified>
</cp:coreProperties>
</file>