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customProperty2.bin" ContentType="application/vnd.openxmlformats-officedocument.spreadsheetml.customProperty"/>
  <Override PartName="/xl/tables/tableSingleCells2.xml" ContentType="application/vnd.openxmlformats-officedocument.spreadsheetml.tableSingleCells+xml"/>
  <Override PartName="/xl/customProperty3.bin" ContentType="application/vnd.openxmlformats-officedocument.spreadsheetml.customProperty"/>
  <Override PartName="/xl/tables/tableSingleCells3.xml" ContentType="application/vnd.openxmlformats-officedocument.spreadsheetml.tableSingleCells+xml"/>
  <Override PartName="/xl/customProperty4.bin" ContentType="application/vnd.openxmlformats-officedocument.spreadsheetml.customProperty"/>
  <Override PartName="/xl/tables/tableSingleCells4.xml" ContentType="application/vnd.openxmlformats-officedocument.spreadsheetml.tableSingleCells+xml"/>
  <Override PartName="/xl/customProperty5.bin" ContentType="application/vnd.openxmlformats-officedocument.spreadsheetml.customProperty"/>
  <Override PartName="/xl/tables/tableSingleCells5.xml" ContentType="application/vnd.openxmlformats-officedocument.spreadsheetml.tableSingleCells+xml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W:\01 KONSOLIDACIJA\KONSOLIDACIJA 2024\10 MJESEČNE KONSOLIDACIJE\03 2024\70 BURZA\02 RADNO NEREVIDIRANO TFI\"/>
    </mc:Choice>
  </mc:AlternateContent>
  <xr:revisionPtr revIDLastSave="0" documentId="13_ncr:1_{22BD1CA9-76B6-4049-A62F-D26FD995A727}" xr6:coauthVersionLast="47" xr6:coauthVersionMax="47" xr10:uidLastSave="{00000000-0000-0000-0000-000000000000}"/>
  <bookViews>
    <workbookView xWindow="-110" yWindow="-110" windowWidth="19420" windowHeight="10420" tabRatio="837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P19" i="2" s="1"/>
  <c r="O19" i="2"/>
  <c r="E19" i="2"/>
  <c r="G19" i="2" s="1"/>
  <c r="F7" i="2"/>
  <c r="H7" i="2"/>
  <c r="I7" i="2"/>
  <c r="K7" i="2"/>
  <c r="L7" i="2"/>
  <c r="N7" i="2"/>
  <c r="O7" i="2"/>
  <c r="E7" i="2"/>
  <c r="M57" i="2" l="1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G37" i="1" s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J23" i="2" l="1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<sst xmlns="http://schemas.openxmlformats.org/spreadsheetml/2006/main" count="1097" uniqueCount="724">
  <si>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</si>
  <si>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</si>
  <si>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</si>
  <si>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</si>
  <si>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</si>
  <si>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</si>
  <si>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</si>
  <si>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</si>
  <si>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</si>
  <si>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</si>
  <si>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</si>
  <si>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</si>
  <si>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</si>
  <si>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</si>
  <si>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</si>
  <si>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</si>
  <si>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</si>
  <si>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</si>
  <si>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</si>
  <si>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</si>
  <si>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</si>
  <si>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</si>
  <si>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</si>
  <si>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</si>
  <si>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</si>
  <si>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</si>
  <si>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</si>
  <si>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</si>
  <si>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</si>
  <si>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</si>
  <si>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</si>
  <si>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</si>
  <si>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</si>
  <si>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</si>
  <si>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</si>
  <si>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</si>
  <si>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</si>
  <si>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</si>
  <si>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</si>
  <si>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</si>
  <si>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</si>
  <si>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</si>
  <si>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</si>
  <si>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</si>
  <si>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</si>
  <si>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</si>
  <si>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</si>
  <si>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</si>
  <si>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</si>
  <si>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</si>
  <si>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</si>
  <si>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</si>
  <si>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</si>
  <si>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</si>
  <si>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</si>
  <si>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</si>
  <si>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</si>
  <si>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</si>
  <si>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</si>
  <si>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</si>
  <si>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</si>
  <si>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</si>
  <si>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</si>
  <si>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</si>
  <si>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</si>
  <si>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</si>
  <si>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</si>
  <si>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</si>
  <si>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</si>
  <si>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</si>
  <si>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</si>
  <si>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</si>
  <si>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</si>
  <si>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</si>
  <si>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</si>
  <si>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</si>
  <si>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</si>
  <si>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</si>
  <si>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</si>
  <si>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</si>
  <si>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</si>
  <si>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</si>
  <si>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</si>
  <si>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</si>
  <si>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</si>
  <si>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</si>
  <si>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</si>
  <si>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</si>
  <si>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</si>
  <si>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</si>
  <si>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</si>
  <si>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</si>
  <si>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</si>
  <si>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</si>
  <si>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</si>
  <si>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</si>
  <si>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</si>
  <si>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</si>
  <si>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</si>
  <si>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</si>
  <si>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</si>
  <si>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</si>
  <si>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</si>
  <si>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</si>
  <si>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</si>
  <si>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</si>
  <si>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</si>
  <si>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</si>
  <si>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</si>
  <si>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</si>
  <si>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</si>
  <si>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</si>
  <si>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</si>
  <si>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</si>
  <si>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</si>
  <si>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</si>
  <si>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</si>
  <si>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</si>
  <si>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</si>
  <si>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</si>
  <si>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</si>
  <si>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</si>
  <si>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</si>
  <si>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</si>
  <si>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</si>
  <si>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</si>
  <si>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</si>
  <si>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</si>
  <si>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</si>
  <si>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</si>
  <si>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</si>
  <si>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</si>
  <si>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</si>
  <si>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</si>
  <si>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</si>
  <si>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</si>
  <si>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</si>
  <si>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</si>
  <si>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</si>
  <si>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</si>
  <si>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</si>
  <si>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</si>
  <si>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</si>
  <si>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</si>
  <si>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</si>
  <si>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</si>
  <si>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</si>
  <si>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</si>
  <si>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</si>
  <si>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</si>
  <si>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</si>
  <si>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</si>
  <si>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</si>
  <si>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</si>
  <si>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</si>
  <si>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</si>
  <si>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</si>
  <si>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</si>
  <si>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</si>
  <si>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</si>
  <si>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</si>
  <si>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</si>
  <si>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</si>
  <si>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</si>
  <si>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</si>
  <si>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</si>
  <si>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</si>
  <si>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</si>
  <si>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</si>
  <si>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</si>
  <si>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</si>
  <si>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</si>
  <si>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</si>
  <si>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</si>
  <si>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</si>
  <si>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</si>
  <si>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</si>
  <si>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</si>
  <si>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</si>
  <si>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</si>
  <si>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</si>
  <si>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</si>
  <si>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</si>
  <si>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</si>
  <si>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</si>
  <si>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</si>
  <si>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</si>
  <si>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</si>
  <si>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</si>
  <si>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</si>
  <si>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</si>
  <si>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</si>
  <si>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</si>
  <si>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</si>
  <si>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</si>
  <si>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</si>
  <si>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</si>
  <si>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</si>
  <si>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</si>
  <si>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</si>
  <si>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</si>
  <si>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</si>
  <si>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</si>
  <si>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</si>
  <si>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</si>
  <si>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</si>
  <si>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</si>
  <si>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</si>
  <si>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</si>
  <si>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</si>
  <si>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</si>
  <si>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</si>
  <si>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</si>
  <si>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</si>
  <si>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</si>
  <si>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</si>
  <si>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</si>
  <si>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</si>
  <si>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</si>
  <si>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</si>
  <si>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</si>
  <si>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</si>
  <si>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</si>
  <si>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</si>
  <si>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</si>
  <si>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</si>
  <si>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</si>
  <si>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</si>
  <si>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</si>
  <si>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</si>
  <si>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</si>
  <si>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</si>
  <si>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</si>
  <si>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</si>
  <si>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</si>
  <si>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</si>
  <si>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</si>
  <si>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</si>
  <si>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</si>
  <si>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</si>
  <si>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</si>
  <si>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</si>
  <si>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</si>
  <si>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</si>
  <si>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</si>
  <si>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</si>
  <si>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</si>
  <si>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</si>
  <si>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</si>
  <si>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</si>
  <si>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</si>
  <si>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</si>
  <si>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</si>
  <si>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</si>
  <si>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</si>
  <si>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</si>
  <si>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</si>
  <si>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</si>
  <si>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</si>
  <si>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</si>
  <si>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</si>
  <si>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</si>
  <si>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</si>
  <si>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</si>
  <si>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</si>
  <si>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</si>
  <si>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</si>
  <si>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</si>
  <si>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</si>
  <si>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</si>
  <si>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</si>
  <si>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</si>
  <si>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</si>
  <si>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</si>
  <si>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</si>
  <si>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</si>
  <si>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</si>
  <si>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</si>
  <si>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</si>
  <si>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</si>
  <si>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</si>
  <si>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</si>
  <si>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</si>
  <si>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</si>
  <si>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</si>
  <si>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</si>
  <si>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</si>
  <si>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</si>
  <si>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</si>
  <si>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</si>
  <si>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</si>
  <si>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</si>
  <si>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</si>
  <si>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</si>
  <si>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</si>
  <si>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</si>
  <si>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</si>
  <si>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</si>
  <si>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</si>
  <si>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</si>
  <si>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</si>
  <si>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</si>
  <si>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</si>
  <si>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</si>
  <si>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</si>
  <si>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</si>
  <si>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</si>
  <si>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</si>
  <si>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</si>
  <si>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</si>
  <si>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</si>
  <si>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</si>
  <si>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</si>
  <si>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</si>
  <si>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</si>
  <si>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</si>
  <si>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</si>
  <si>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</si>
  <si>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</si>
  <si>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</si>
  <si>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</si>
  <si>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</si>
  <si>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</si>
  <si>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</si>
  <si>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</si>
  <si>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</si>
  <si>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</si>
  <si>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</si>
  <si>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</si>
  <si>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</si>
  <si>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</si>
  <si>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</si>
  <si>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</si>
  <si>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</si>
  <si>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</si>
  <si>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</si>
  <si>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</si>
  <si>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</si>
  <si>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</si>
  <si>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</si>
  <si>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</si>
  <si>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</si>
  <si>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</si>
  <si>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</si>
  <si>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</si>
  <si>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</si>
  <si>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</si>
  <si>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</si>
  <si>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</si>
  <si>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</si>
  <si>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</si>
  <si>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</si>
  <si>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</si>
  <si>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</si>
  <si>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</si>
  <si>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</si>
  <si>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</si>
  <si>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</si>
  <si>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</si>
  <si>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</si>
  <si>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</si>
  <si>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</si>
  <si>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</si>
  <si>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</si>
  <si>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</si>
  <si>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</si>
  <si>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</si>
  <si>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</si>
  <si>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</si>
  <si>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</si>
  <si>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</si>
  <si>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</si>
  <si>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</si>
  <si>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</si>
  <si>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</si>
  <si>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</si>
  <si>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</si>
  <si>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</si>
  <si>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</si>
  <si>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</si>
  <si>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</si>
  <si>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</si>
  <si>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</si>
  <si>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</si>
  <si>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</si>
  <si>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</si>
  <si>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</si>
  <si>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</si>
  <si>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</si>
  <si>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</si>
  <si>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</si>
  <si>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</si>
  <si>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</si>
  <si>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</si>
  <si>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</si>
  <si>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</si>
  <si>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</si>
  <si>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</si>
  <si>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</si>
  <si>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</si>
  <si>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</si>
  <si>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</si>
  <si>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</si>
  <si>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</si>
  <si>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</si>
  <si>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</si>
  <si>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</si>
  <si>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</si>
  <si>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</si>
  <si>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</si>
  <si>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</si>
  <si>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</si>
  <si>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</si>
  <si>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</si>
  <si>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</si>
  <si>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</si>
  <si>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</si>
  <si>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</si>
  <si>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</si>
  <si>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</si>
  <si>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</si>
  <si>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</si>
  <si>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</si>
  <si>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</si>
  <si>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</si>
  <si>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</si>
  <si>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</si>
  <si>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</si>
  <si>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</si>
  <si>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</si>
  <si>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</si>
  <si>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</si>
  <si>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</si>
  <si>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</si>
  <si>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</si>
  <si>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</si>
  <si>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</si>
  <si>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</si>
  <si>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</si>
  <si>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</si>
  <si>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</si>
  <si>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</si>
  <si>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</si>
  <si>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</si>
  <si>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</si>
  <si>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</si>
  <si>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</si>
  <si>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</si>
  <si>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</si>
  <si>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</si>
  <si>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</si>
  <si>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</si>
  <si>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</si>
  <si>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</si>
  <si>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</si>
  <si>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</si>
  <si>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</si>
  <si>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</si>
  <si>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</si>
  <si>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</si>
  <si>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</si>
  <si>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</si>
  <si>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</si>
  <si>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</si>
  <si>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</si>
  <si>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</si>
  <si>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</si>
  <si>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</si>
  <si>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</si>
  <si>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</si>
  <si>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</si>
  <si>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</si>
  <si>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</si>
  <si>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</si>
  <si>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</si>
  <si>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</si>
  <si>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</si>
  <si>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</si>
  <si>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</si>
  <si>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</si>
  <si>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</si>
  <si>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</si>
  <si>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</si>
  <si>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</si>
  <si>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</si>
  <si>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</si>
  <si>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</si>
  <si>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</si>
  <si>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</si>
  <si>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</si>
  <si>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</si>
  <si>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</si>
  <si>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</si>
  <si>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</si>
  <si>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</si>
  <si>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</si>
  <si>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</si>
  <si>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</si>
  <si>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</si>
  <si>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</si>
  <si>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</si>
  <si>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</si>
  <si>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</si>
  <si>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</si>
  <si>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</si>
  <si>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</si>
  <si>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</si>
  <si>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</si>
  <si>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</si>
  <si>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</si>
  <si>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</si>
  <si>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</si>
  <si>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</si>
  <si>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</si>
  <si>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</si>
  <si>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</si>
  <si>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</si>
  <si>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</si>
  <si>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</si>
  <si>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</si>
  <si>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</si>
  <si>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</si>
  <si>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</si>
  <si>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</si>
  <si>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</si>
  <si>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</si>
  <si>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</si>
  <si>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</si>
  <si>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</si>
  <si>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</si>
  <si>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</si>
  <si>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</si>
  <si>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</si>
  <si>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</si>
  <si>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</si>
  <si>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</si>
  <si>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</si>
  <si>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</si>
  <si>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</si>
  <si>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</si>
  <si>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</si>
  <si>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</si>
  <si>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</si>
  <si>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</si>
  <si>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</si>
  <si>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</si>
  <si>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</si>
  <si>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</si>
  <si>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</si>
  <si>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</si>
  <si>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</si>
  <si>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</si>
  <si>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</si>
  <si>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</si>
  <si>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</si>
  <si>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</si>
  <si>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</si>
  <si>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</si>
  <si>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</si>
  <si>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</si>
  <si>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</si>
  <si>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</si>
  <si>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</si>
  <si>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</si>
  <si>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</si>
  <si>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</si>
  <si>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</si>
  <si>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</si>
  <si>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</si>
  <si>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</si>
  <si>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</si>
  <si>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</si>
  <si>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</si>
  <si>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</si>
  <si>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</si>
  <si>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</si>
  <si>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</si>
  <si>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</si>
  <si>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</si>
  <si>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</si>
  <si>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</si>
  <si>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</si>
  <si>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</si>
  <si>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</si>
  <si>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</si>
  <si>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</si>
  <si>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</si>
  <si>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</si>
  <si>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</si>
  <si>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</si>
  <si>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</si>
  <si>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</si>
  <si>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</si>
  <si>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</si>
  <si>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</si>
  <si>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</si>
  <si>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</si>
  <si>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</si>
  <si>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</si>
  <si>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</si>
  <si>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</si>
  <si>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</si>
  <si>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</si>
  <si>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</si>
  <si>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</si>
  <si>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</si>
  <si>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</si>
  <si>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</si>
  <si>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</si>
  <si>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</si>
  <si>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</si>
  <si>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</si>
  <si>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</si>
  <si>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</si>
  <si>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</si>
  <si>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</si>
  <si>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</si>
  <si>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</si>
  <si>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</si>
  <si>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</si>
  <si>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</si>
  <si>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CORE 1 d.o.o.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</si>
  <si>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</si>
  <si>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</si>
  <si>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</si>
  <si>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</si>
  <si>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</si>
  <si>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</si>
  <si>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</si>
  <si>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</si>
  <si>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</si>
  <si>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</si>
  <si>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</si>
  <si>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</si>
  <si>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</si>
  <si>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</si>
  <si>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</si>
  <si>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</si>
  <si>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</si>
  <si>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</si>
  <si>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</si>
  <si>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</si>
  <si>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</si>
  <si>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</si>
  <si>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</si>
  <si>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</si>
  <si>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</si>
  <si>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</si>
  <si>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</si>
  <si>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ASTORIA d.o.o.</t>
  </si>
  <si>
    <t>080339352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</si>
  <si>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</si>
  <si>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</si>
  <si>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</si>
  <si>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</si>
  <si>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</si>
  <si>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</si>
  <si>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</si>
  <si>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</si>
  <si>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</si>
  <si>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</si>
  <si>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</si>
  <si>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</si>
  <si>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</si>
  <si>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</si>
  <si>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</si>
  <si>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</si>
  <si>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</si>
  <si>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</si>
  <si>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</si>
  <si>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</si>
  <si>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</si>
  <si>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</si>
  <si>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</si>
  <si>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</si>
  <si>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</si>
  <si>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</si>
  <si>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</si>
  <si>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</si>
  <si>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</si>
  <si>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</si>
  <si>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</si>
  <si>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</si>
  <si>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</si>
  <si>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</si>
  <si>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</si>
  <si>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</si>
  <si>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U tekućem izvještajnom razdoblju nije bilo neuobičajenih transakcija roba i usluga unutar članica Grupe.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</si>
  <si>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</si>
  <si>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r>
      <t xml:space="preserve">U nastavku su prikazane skraćene financijske informacije za društvo PBZ </t>
    </r>
    <r>
      <rPr>
        <sz val="10"/>
        <color theme="1"/>
        <rFont val="Crosig Lt"/>
        <charset val="238"/>
      </rPr>
      <t>CROATIA</t>
    </r>
    <r>
      <rPr>
        <sz val="10"/>
        <color rgb="FF000000"/>
        <rFont val="Crosig Lt"/>
        <charset val="238"/>
      </rPr>
      <t xml:space="preserve"> osiguranje d.d. za posljednju godinu za koju su usvojeni godišnji financijski izvještaje te koje su za Grupu iskazane primjenom metode udjela.</t>
    </r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</si>
  <si>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</si>
  <si>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</si>
  <si>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</si>
  <si>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</si>
  <si>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</si>
  <si>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</si>
  <si>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</si>
  <si>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</si>
  <si>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</si>
  <si>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</si>
  <si>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</si>
  <si>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</si>
  <si>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</si>
  <si>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Stanje na dan: 31.3.2024.</t>
  </si>
  <si>
    <t>U razdoblju: 1.1.2024. - 31.3.2024.</t>
  </si>
  <si>
    <t>Izvještajno razdoblje: 1.1.2024. - 31.3.2024.</t>
  </si>
  <si>
    <t>3752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</si>
  <si>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za prvo tromjesečje 2024. godine.</t>
  </si>
  <si>
    <t>Godišnji financijski izvještaj za 2023. godinu, radi razumijevanja informacija objavljenih u bilješkama uz financijske izvještaje sastavljenih za prvo tromjesečje 2024. godine, dostupan je na službenoj stranici društva, službenim stranicama Zagrebačke burze te u Službenom registru propisanih informacija HANFA-e.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</si>
  <si>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</si>
  <si>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Detalji o fer vrijednosti financijske imovine (pregled imovine po razinama fer vrijednosti, opis pojedine razine fer vrijednosti, metode određivanja fer vrijednosti itd.) objavljenji su u bilješkama u sklopu konsolidiranog nerevidiranog izvještaja o poslovanju za prvo tromjesečje 2024. godine.</t>
  </si>
  <si>
    <t>Pregled financijske imovine i obveza s obzirom na vrste instrumenata prikazani su u sklopu konsolidiranog nerevidiranog izvještaja o poslovanju za prvo tromjesečje 2024. godine.</t>
  </si>
  <si>
    <t>Detalji o temelju za sastavljanje financijskih izvještaja, valuti izvješćivanja, kao i ostale potrebne objave, navedene su u sklopu konsolidiranog nerevidiranog izvještaja o poslovanju za prvo tromjesečje 2024. godine.</t>
  </si>
  <si>
    <t>Prilikom sastavljanja konsolidiranog nerevidiranog izvještaja o poslovanju za prvo tromjesečje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</t>
  </si>
  <si>
    <t>Grupa na dan 31. ožujka 2024. godine ima preuzete obveze za buduća ulaganja u iznosu od 26,9 mil. eura temeljem obvezujućih ponuda za ulaganja u alternativne investicijske fondove.</t>
  </si>
  <si>
    <t>Detalji su objavljeni unutar Međuizvještaja rukovodstva u sklopu konsolidiranog nerevidiranog izvještaja o poslovanju za prvo tromjesečje 2024. godine.</t>
  </si>
  <si>
    <t>U nastavku se nalazi pregled obveza Grupe po dospjelosti na dan 31. ožujka 2024. i 31. prosinca 2023. godine:</t>
  </si>
  <si>
    <t>Prosječan broj zaposlenih Grupe tijekom tekućeg razdoblja je 3.750.</t>
  </si>
  <si>
    <t>Grupa je kapitalizirala troškove neto plaća u iznosu 69,6 tisuća eura, troškove doprinosa iz plaća u iznosu od 19,7 tisuća eura, troškove poreza i prireza iz plaća u iznosu od 13 tisuća eura, troškove doprinosa na plaće u iznosu 15,2 tisuća eura te ostalih troškova zaposlenih u iznosu od 2 tisuće eura.</t>
  </si>
  <si>
    <t>Temeljni kapital Društva na dan 31. ožujka 2024. godine iznosi 79.924 tisuća EUR, a podijeljen je na 429.697 dionica čija nominalna vrijednost iznosi 186,00 EUR. Dionice nose sljedeće oznake i vrijednosti:</t>
  </si>
  <si>
    <t>Financijski izvještaji su dostupni na Internet stranicama adris.hr.</t>
  </si>
  <si>
    <t>Događaji nakon datuma bilance
Uprava i Nadzorni odbor, 8. travnja 2024. godine, predložili su glavnoj skupštini dodatnu isplatu dividende iz zadržane dobiti u ukupnom iznosu od 16.049.146,52 eura, odnosno 37,35 eura po dionici te isplatu dividende iz neto dobiti ostvarene u 2023. godini u ukupnom iznosu od 33.954.693,37 eura odnosno 79,02 eura po dionici. Naime, Croatia osiguranje d.d. u proteklim godinama posluje uspješno, s rastućom razinom dobiti te visokim stopama adekvatnosti kapitala, kako na razini Društva, tako i na razini Grupe, te se očekuje da bi tijekom 2024. godine adekvatnost kapitala trebala biti održana iznad razine od 200%.
Društvo je najavilo će član Uprave Vančo Balen napustiti kompaniju do 30. travnja 2024. kao zadnjim danom mandata, na osobni zahtjev, iz privatnih razloga.</t>
  </si>
  <si>
    <t xml:space="preserve">Grupa na dan 31.3.2024. ima priznatu odgođenu poreznu imovinu i obveze. Nije bilo značajnih promjena u odgođenoj poreznoj imovini u odnosu na 31.12.2023., dok je kretanje odgođene porezne obveze prikazano u donjoj bilješci:
							</t>
  </si>
  <si>
    <t>Računovodstvene politike i metode izračunavanja korištene u pripremi financijskih izvještaja za izvještajno razdoblje odgovaraju onima koje su korištene u pripremi revidiranih godišnjih financijskih izvještaja za 2023. godinu. Međutim, zbog određenih unaprjeđenja računovodstvenih procesa vezanih za MSFI 17: Ugovori o osiguranju, Grupa je prepravila iznose u izvještaju o sveobuhvatnoj dobiti i izvještaju o novčanim tokovima za usporedno razdoblje dok se iznosi u izvještaju o financijskom položaju i promjenama kapitala na izvještajni datum koji prethodni tekućem razdoblju, tj. na 31. prosinca 2023. nisu mijenjali.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</si>
</sst>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rosig Lt"/>
      <charset val="238"/>
    </font>
    <font>
      <sz val="10"/>
      <color rgb="FF000000"/>
      <name val="Crosig Lt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40" fillId="0" borderId="0" xfId="0" applyFont="1" applyAlignment="1">
      <alignment horizontal="justify" vertical="center"/>
    </xf>
    <xf numFmtId="0" fontId="41" fillId="0" borderId="38" xfId="0" applyFont="1" applyBorder="1" applyAlignment="1">
      <alignment vertical="center"/>
    </xf>
    <xf numFmtId="0" fontId="42" fillId="0" borderId="40" xfId="0" applyFont="1" applyBorder="1" applyAlignment="1">
      <alignment vertical="center"/>
    </xf>
    <xf numFmtId="3" fontId="42" fillId="0" borderId="41" xfId="0" applyNumberFormat="1" applyFont="1" applyBorder="1" applyAlignment="1">
      <alignment horizontal="right" vertical="center"/>
    </xf>
    <xf numFmtId="0" fontId="41" fillId="0" borderId="40" xfId="0" applyFont="1" applyBorder="1" applyAlignment="1">
      <alignment vertical="center"/>
    </xf>
    <xf numFmtId="3" fontId="41" fillId="0" borderId="41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horizontal="right" vertical="center" wrapText="1"/>
    </xf>
    <xf numFmtId="0" fontId="43" fillId="0" borderId="0" xfId="0" applyFont="1" applyAlignment="1">
      <alignment wrapText="1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35" fillId="2" borderId="30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148</xdr:row>
      <xdr:rowOff>95250</xdr:rowOff>
    </xdr:from>
    <xdr:to>
      <xdr:col>0</xdr:col>
      <xdr:colOff>4533901</xdr:colOff>
      <xdr:row>167</xdr:row>
      <xdr:rowOff>137954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D31F5B-AFCA-7AD6-61C1-DAD9F004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0900350"/>
          <a:ext cx="4476750" cy="3662203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77508</xdr:colOff>
      <xdr:row>102</xdr:row>
      <xdr:rowOff>112244</xdr:rowOff>
    </xdr:from>
    <xdr:to>
      <xdr:col>0</xdr:col>
      <xdr:colOff>6364008</xdr:colOff>
      <xdr:row>119</xdr:row>
      <xdr:rowOff>170284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5A88C8-5105-C138-ACA7-036A5A81A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08" y="24780126"/>
          <a:ext cx="6286500" cy="310604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14942</xdr:colOff>
      <xdr:row>129</xdr:row>
      <xdr:rowOff>388471</xdr:rowOff>
    </xdr:from>
    <xdr:to>
      <xdr:col>0</xdr:col>
      <xdr:colOff>7425766</xdr:colOff>
      <xdr:row>144</xdr:row>
      <xdr:rowOff>37131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D57C2-6E12-37D0-FAB1-2C1AD6BE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42" y="30681706"/>
          <a:ext cx="7410824" cy="2644366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topLeftCell="A58" zoomScaleNormal="100" zoomScaleSheetLayoutView="100" workbookViewId="0">
      <selection activeCell="G9" sqref="G9"/>
    </sheetView>
  </sheetViews>
  <sheetFormatPr defaultColWidth="9.26953125" defaultRowHeight="18.649999999999999" customHeight="1" x14ac:dyDescent="0.35"/>
  <sheetData>
    <row r="1" spans="1:10" ht="18.649999999999999" customHeight="1" x14ac:dyDescent="0.35">
      <c r="A1" s="191" t="s">
        <v>564</v>
      </c>
      <c r="B1" s="192"/>
      <c r="C1" s="192"/>
      <c r="D1" s="93"/>
      <c r="E1" s="93"/>
      <c r="F1" s="93"/>
      <c r="G1" s="93"/>
      <c r="H1" s="93"/>
      <c r="I1" s="93"/>
      <c r="J1" s="94"/>
    </row>
    <row r="2" spans="1:10" ht="18.649999999999999" customHeight="1" x14ac:dyDescent="0.35">
      <c r="A2" s="193" t="s">
        <v>565</v>
      </c>
      <c r="B2" s="194"/>
      <c r="C2" s="194"/>
      <c r="D2" s="194"/>
      <c r="E2" s="194"/>
      <c r="F2" s="194"/>
      <c r="G2" s="194"/>
      <c r="H2" s="194"/>
      <c r="I2" s="194"/>
      <c r="J2" s="195"/>
    </row>
    <row r="3" spans="1:10" ht="18.649999999999999" customHeight="1" x14ac:dyDescent="0.3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49999999999999" customHeight="1" x14ac:dyDescent="0.35">
      <c r="A4" s="196" t="s">
        <v>566</v>
      </c>
      <c r="B4" s="197"/>
      <c r="C4" s="197"/>
      <c r="D4" s="197"/>
      <c r="E4" s="198">
        <v>45292</v>
      </c>
      <c r="F4" s="199"/>
      <c r="G4" s="98" t="s">
        <v>567</v>
      </c>
      <c r="H4" s="198">
        <v>45382</v>
      </c>
      <c r="I4" s="199"/>
      <c r="J4" s="99"/>
    </row>
    <row r="5" spans="1:10" ht="18.649999999999999" customHeight="1" x14ac:dyDescent="0.35">
      <c r="A5" s="200"/>
      <c r="B5" s="201"/>
      <c r="C5" s="201"/>
      <c r="D5" s="201"/>
      <c r="E5" s="201"/>
      <c r="F5" s="201"/>
      <c r="G5" s="201"/>
      <c r="H5" s="201"/>
      <c r="I5" s="201"/>
      <c r="J5" s="202"/>
    </row>
    <row r="6" spans="1:10" ht="18.649999999999999" customHeight="1" x14ac:dyDescent="0.35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49999999999999" customHeight="1" x14ac:dyDescent="0.3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49999999999999" customHeight="1" x14ac:dyDescent="0.35">
      <c r="A8" s="100"/>
      <c r="B8" s="101" t="s">
        <v>569</v>
      </c>
      <c r="C8" s="102"/>
      <c r="D8" s="102"/>
      <c r="E8" s="103">
        <v>1</v>
      </c>
      <c r="F8" s="104"/>
      <c r="G8" s="98"/>
      <c r="H8" s="104"/>
      <c r="I8" s="105"/>
      <c r="J8" s="106"/>
    </row>
    <row r="9" spans="1:10" ht="18.649999999999999" customHeight="1" x14ac:dyDescent="0.3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49999999999999" customHeight="1" x14ac:dyDescent="0.35">
      <c r="A10" s="210" t="s">
        <v>570</v>
      </c>
      <c r="B10" s="211"/>
      <c r="C10" s="211"/>
      <c r="D10" s="211"/>
      <c r="E10" s="211"/>
      <c r="F10" s="211"/>
      <c r="G10" s="211"/>
      <c r="H10" s="211"/>
      <c r="I10" s="211"/>
      <c r="J10" s="109"/>
    </row>
    <row r="11" spans="1:10" ht="18.649999999999999" customHeight="1" x14ac:dyDescent="0.35">
      <c r="A11" s="212" t="s">
        <v>571</v>
      </c>
      <c r="B11" s="213"/>
      <c r="C11" s="205" t="s">
        <v>607</v>
      </c>
      <c r="D11" s="206"/>
      <c r="E11" s="110"/>
      <c r="F11" s="214" t="s">
        <v>572</v>
      </c>
      <c r="G11" s="204"/>
      <c r="H11" s="215" t="s">
        <v>608</v>
      </c>
      <c r="I11" s="216"/>
      <c r="J11" s="111"/>
    </row>
    <row r="12" spans="1:10" ht="18.649999999999999" customHeight="1" x14ac:dyDescent="0.35">
      <c r="A12" s="112"/>
      <c r="B12" s="113"/>
      <c r="C12" s="113"/>
      <c r="D12" s="113"/>
      <c r="E12" s="208"/>
      <c r="F12" s="208"/>
      <c r="G12" s="208"/>
      <c r="H12" s="208"/>
      <c r="I12" s="114"/>
      <c r="J12" s="111"/>
    </row>
    <row r="13" spans="1:10" ht="18.649999999999999" customHeight="1" x14ac:dyDescent="0.35">
      <c r="A13" s="203" t="s">
        <v>573</v>
      </c>
      <c r="B13" s="204"/>
      <c r="C13" s="205" t="s">
        <v>609</v>
      </c>
      <c r="D13" s="206"/>
      <c r="E13" s="207"/>
      <c r="F13" s="208"/>
      <c r="G13" s="208"/>
      <c r="H13" s="208"/>
      <c r="I13" s="114"/>
      <c r="J13" s="111"/>
    </row>
    <row r="14" spans="1:10" ht="18.649999999999999" customHeight="1" x14ac:dyDescent="0.35">
      <c r="A14" s="110"/>
      <c r="B14" s="114"/>
      <c r="C14" s="113"/>
      <c r="D14" s="135"/>
      <c r="E14" s="209"/>
      <c r="F14" s="209"/>
      <c r="G14" s="209"/>
      <c r="H14" s="209"/>
      <c r="I14" s="113"/>
      <c r="J14" s="115"/>
    </row>
    <row r="15" spans="1:10" ht="18.649999999999999" customHeight="1" x14ac:dyDescent="0.35">
      <c r="A15" s="203" t="s">
        <v>574</v>
      </c>
      <c r="B15" s="204"/>
      <c r="C15" s="205" t="s">
        <v>610</v>
      </c>
      <c r="D15" s="206"/>
      <c r="E15" s="223"/>
      <c r="F15" s="224"/>
      <c r="G15" s="116" t="s">
        <v>575</v>
      </c>
      <c r="H15" s="215" t="s">
        <v>611</v>
      </c>
      <c r="I15" s="216"/>
      <c r="J15" s="117"/>
    </row>
    <row r="16" spans="1:10" ht="18.649999999999999" customHeight="1" x14ac:dyDescent="0.35">
      <c r="A16" s="110"/>
      <c r="B16" s="114"/>
      <c r="C16" s="113"/>
      <c r="D16" s="113"/>
      <c r="E16" s="209"/>
      <c r="F16" s="209"/>
      <c r="G16" s="209"/>
      <c r="H16" s="209"/>
      <c r="I16" s="113"/>
      <c r="J16" s="115"/>
    </row>
    <row r="17" spans="1:10" ht="18.649999999999999" customHeight="1" x14ac:dyDescent="0.35">
      <c r="A17" s="118"/>
      <c r="B17" s="116" t="s">
        <v>576</v>
      </c>
      <c r="C17" s="205" t="s">
        <v>612</v>
      </c>
      <c r="D17" s="206"/>
      <c r="E17" s="119"/>
      <c r="F17" s="119"/>
      <c r="G17" s="119"/>
      <c r="H17" s="119"/>
      <c r="I17" s="119"/>
      <c r="J17" s="117"/>
    </row>
    <row r="18" spans="1:10" ht="18.649999999999999" customHeight="1" x14ac:dyDescent="0.35">
      <c r="A18" s="217"/>
      <c r="B18" s="218"/>
      <c r="C18" s="209"/>
      <c r="D18" s="209"/>
      <c r="E18" s="209"/>
      <c r="F18" s="209"/>
      <c r="G18" s="209"/>
      <c r="H18" s="209"/>
      <c r="I18" s="113"/>
      <c r="J18" s="115"/>
    </row>
    <row r="19" spans="1:10" ht="18.649999999999999" customHeight="1" x14ac:dyDescent="0.35">
      <c r="A19" s="212" t="s">
        <v>577</v>
      </c>
      <c r="B19" s="219"/>
      <c r="C19" s="220" t="s">
        <v>613</v>
      </c>
      <c r="D19" s="221"/>
      <c r="E19" s="221"/>
      <c r="F19" s="221"/>
      <c r="G19" s="221"/>
      <c r="H19" s="221"/>
      <c r="I19" s="221"/>
      <c r="J19" s="222"/>
    </row>
    <row r="20" spans="1:10" ht="18.649999999999999" customHeight="1" x14ac:dyDescent="0.35">
      <c r="A20" s="112"/>
      <c r="B20" s="113"/>
      <c r="C20" s="120"/>
      <c r="D20" s="113"/>
      <c r="E20" s="209"/>
      <c r="F20" s="209"/>
      <c r="G20" s="209"/>
      <c r="H20" s="209"/>
      <c r="I20" s="113"/>
      <c r="J20" s="115"/>
    </row>
    <row r="21" spans="1:10" ht="18.649999999999999" customHeight="1" x14ac:dyDescent="0.35">
      <c r="A21" s="212" t="s">
        <v>578</v>
      </c>
      <c r="B21" s="219"/>
      <c r="C21" s="215" t="s">
        <v>614</v>
      </c>
      <c r="D21" s="216"/>
      <c r="E21" s="209"/>
      <c r="F21" s="209"/>
      <c r="G21" s="220" t="s">
        <v>615</v>
      </c>
      <c r="H21" s="221"/>
      <c r="I21" s="221"/>
      <c r="J21" s="222"/>
    </row>
    <row r="22" spans="1:10" ht="18.649999999999999" customHeight="1" x14ac:dyDescent="0.35">
      <c r="A22" s="112"/>
      <c r="B22" s="113"/>
      <c r="C22" s="113"/>
      <c r="D22" s="113"/>
      <c r="E22" s="209"/>
      <c r="F22" s="209"/>
      <c r="G22" s="209"/>
      <c r="H22" s="209"/>
      <c r="I22" s="113"/>
      <c r="J22" s="115"/>
    </row>
    <row r="23" spans="1:10" ht="18.649999999999999" customHeight="1" x14ac:dyDescent="0.35">
      <c r="A23" s="212" t="s">
        <v>579</v>
      </c>
      <c r="B23" s="219"/>
      <c r="C23" s="220" t="s">
        <v>616</v>
      </c>
      <c r="D23" s="221"/>
      <c r="E23" s="221"/>
      <c r="F23" s="221"/>
      <c r="G23" s="221"/>
      <c r="H23" s="221"/>
      <c r="I23" s="221"/>
      <c r="J23" s="222"/>
    </row>
    <row r="24" spans="1:10" ht="18.649999999999999" customHeight="1" x14ac:dyDescent="0.35">
      <c r="A24" s="112"/>
      <c r="B24" s="113"/>
      <c r="C24" s="113"/>
      <c r="D24" s="113"/>
      <c r="E24" s="209"/>
      <c r="F24" s="209"/>
      <c r="G24" s="209"/>
      <c r="H24" s="209"/>
      <c r="I24" s="113"/>
      <c r="J24" s="115"/>
    </row>
    <row r="25" spans="1:10" ht="18.649999999999999" customHeight="1" x14ac:dyDescent="0.35">
      <c r="A25" s="212" t="s">
        <v>580</v>
      </c>
      <c r="B25" s="219"/>
      <c r="C25" s="226" t="s">
        <v>617</v>
      </c>
      <c r="D25" s="227"/>
      <c r="E25" s="227"/>
      <c r="F25" s="227"/>
      <c r="G25" s="227"/>
      <c r="H25" s="227"/>
      <c r="I25" s="227"/>
      <c r="J25" s="228"/>
    </row>
    <row r="26" spans="1:10" ht="18.649999999999999" customHeight="1" x14ac:dyDescent="0.35">
      <c r="A26" s="112"/>
      <c r="B26" s="113"/>
      <c r="C26" s="120"/>
      <c r="D26" s="113"/>
      <c r="E26" s="209"/>
      <c r="F26" s="209"/>
      <c r="G26" s="209"/>
      <c r="H26" s="209"/>
      <c r="I26" s="113"/>
      <c r="J26" s="115"/>
    </row>
    <row r="27" spans="1:10" ht="18.649999999999999" customHeight="1" x14ac:dyDescent="0.35">
      <c r="A27" s="212" t="s">
        <v>581</v>
      </c>
      <c r="B27" s="219"/>
      <c r="C27" s="226" t="s">
        <v>618</v>
      </c>
      <c r="D27" s="227"/>
      <c r="E27" s="227"/>
      <c r="F27" s="227"/>
      <c r="G27" s="227"/>
      <c r="H27" s="227"/>
      <c r="I27" s="227"/>
      <c r="J27" s="228"/>
    </row>
    <row r="28" spans="1:10" ht="18.649999999999999" customHeight="1" x14ac:dyDescent="0.35">
      <c r="A28" s="112"/>
      <c r="B28" s="113"/>
      <c r="C28" s="120"/>
      <c r="D28" s="113"/>
      <c r="E28" s="209"/>
      <c r="F28" s="209"/>
      <c r="G28" s="209"/>
      <c r="H28" s="209"/>
      <c r="I28" s="113"/>
      <c r="J28" s="115"/>
    </row>
    <row r="29" spans="1:10" ht="18.649999999999999" customHeight="1" x14ac:dyDescent="0.35">
      <c r="A29" s="203" t="s">
        <v>582</v>
      </c>
      <c r="B29" s="219"/>
      <c r="C29" s="125" t="s">
        <v>706</v>
      </c>
      <c r="D29" s="122"/>
      <c r="E29" s="225"/>
      <c r="F29" s="225"/>
      <c r="G29" s="225"/>
      <c r="H29" s="225"/>
      <c r="I29" s="123"/>
      <c r="J29" s="124"/>
    </row>
    <row r="30" spans="1:10" ht="18.649999999999999" customHeight="1" x14ac:dyDescent="0.35">
      <c r="A30" s="112"/>
      <c r="B30" s="113"/>
      <c r="C30" s="113"/>
      <c r="D30" s="113"/>
      <c r="E30" s="209"/>
      <c r="F30" s="209"/>
      <c r="G30" s="209"/>
      <c r="H30" s="209"/>
      <c r="I30" s="123"/>
      <c r="J30" s="124"/>
    </row>
    <row r="31" spans="1:10" ht="18.649999999999999" customHeight="1" x14ac:dyDescent="0.35">
      <c r="A31" s="212" t="s">
        <v>583</v>
      </c>
      <c r="B31" s="219"/>
      <c r="C31" s="125" t="s">
        <v>586</v>
      </c>
      <c r="D31" s="229" t="s">
        <v>584</v>
      </c>
      <c r="E31" s="230"/>
      <c r="F31" s="230"/>
      <c r="G31" s="230"/>
      <c r="H31" s="113"/>
      <c r="I31" s="126" t="s">
        <v>585</v>
      </c>
      <c r="J31" s="127" t="s">
        <v>586</v>
      </c>
    </row>
    <row r="32" spans="1:10" ht="18.649999999999999" customHeight="1" x14ac:dyDescent="0.35">
      <c r="A32" s="212"/>
      <c r="B32" s="219"/>
      <c r="C32" s="128"/>
      <c r="D32" s="98"/>
      <c r="E32" s="224"/>
      <c r="F32" s="224"/>
      <c r="G32" s="224"/>
      <c r="H32" s="224"/>
      <c r="I32" s="123"/>
      <c r="J32" s="124"/>
    </row>
    <row r="33" spans="1:10" ht="18.649999999999999" customHeight="1" x14ac:dyDescent="0.35">
      <c r="A33" s="212" t="s">
        <v>587</v>
      </c>
      <c r="B33" s="219"/>
      <c r="C33" s="121" t="s">
        <v>589</v>
      </c>
      <c r="D33" s="229" t="s">
        <v>588</v>
      </c>
      <c r="E33" s="230"/>
      <c r="F33" s="230"/>
      <c r="G33" s="230"/>
      <c r="H33" s="119"/>
      <c r="I33" s="126" t="s">
        <v>589</v>
      </c>
      <c r="J33" s="127" t="s">
        <v>590</v>
      </c>
    </row>
    <row r="34" spans="1:10" ht="18.649999999999999" customHeight="1" x14ac:dyDescent="0.35">
      <c r="A34" s="112"/>
      <c r="B34" s="113"/>
      <c r="C34" s="113"/>
      <c r="D34" s="113"/>
      <c r="E34" s="209"/>
      <c r="F34" s="209"/>
      <c r="G34" s="209"/>
      <c r="H34" s="209"/>
      <c r="I34" s="113"/>
      <c r="J34" s="115"/>
    </row>
    <row r="35" spans="1:10" ht="18.649999999999999" customHeight="1" x14ac:dyDescent="0.35">
      <c r="A35" s="229" t="s">
        <v>591</v>
      </c>
      <c r="B35" s="230"/>
      <c r="C35" s="230"/>
      <c r="D35" s="230"/>
      <c r="E35" s="230" t="s">
        <v>592</v>
      </c>
      <c r="F35" s="230"/>
      <c r="G35" s="230"/>
      <c r="H35" s="230"/>
      <c r="I35" s="230"/>
      <c r="J35" s="129" t="s">
        <v>593</v>
      </c>
    </row>
    <row r="36" spans="1:10" ht="18.649999999999999" customHeight="1" x14ac:dyDescent="0.35">
      <c r="A36" s="112"/>
      <c r="B36" s="113"/>
      <c r="C36" s="113"/>
      <c r="D36" s="113"/>
      <c r="E36" s="209"/>
      <c r="F36" s="209"/>
      <c r="G36" s="209"/>
      <c r="H36" s="209"/>
      <c r="I36" s="113"/>
      <c r="J36" s="124"/>
    </row>
    <row r="37" spans="1:10" ht="18.649999999999999" customHeight="1" x14ac:dyDescent="0.35">
      <c r="A37" s="188" t="s">
        <v>619</v>
      </c>
      <c r="B37" s="189"/>
      <c r="C37" s="189"/>
      <c r="D37" s="189"/>
      <c r="E37" s="188" t="s">
        <v>615</v>
      </c>
      <c r="F37" s="189"/>
      <c r="G37" s="189"/>
      <c r="H37" s="189"/>
      <c r="I37" s="190"/>
      <c r="J37" s="155" t="s">
        <v>620</v>
      </c>
    </row>
    <row r="38" spans="1:10" ht="18.649999999999999" customHeight="1" x14ac:dyDescent="0.35">
      <c r="A38" s="156"/>
      <c r="B38" s="157"/>
      <c r="C38" s="158"/>
      <c r="D38" s="231"/>
      <c r="E38" s="231"/>
      <c r="F38" s="231"/>
      <c r="G38" s="231"/>
      <c r="H38" s="231"/>
      <c r="I38" s="231"/>
      <c r="J38" s="147"/>
    </row>
    <row r="39" spans="1:10" ht="18.649999999999999" customHeight="1" x14ac:dyDescent="0.35">
      <c r="A39" s="188" t="s">
        <v>621</v>
      </c>
      <c r="B39" s="189"/>
      <c r="C39" s="189"/>
      <c r="D39" s="190"/>
      <c r="E39" s="188" t="s">
        <v>615</v>
      </c>
      <c r="F39" s="189"/>
      <c r="G39" s="189"/>
      <c r="H39" s="189"/>
      <c r="I39" s="190"/>
      <c r="J39" s="159" t="s">
        <v>622</v>
      </c>
    </row>
    <row r="40" spans="1:10" ht="18.649999999999999" customHeight="1" x14ac:dyDescent="0.35">
      <c r="A40" s="156"/>
      <c r="B40" s="157"/>
      <c r="C40" s="158"/>
      <c r="D40" s="160"/>
      <c r="E40" s="231"/>
      <c r="F40" s="231"/>
      <c r="G40" s="231"/>
      <c r="H40" s="231"/>
      <c r="I40" s="161"/>
      <c r="J40" s="147"/>
    </row>
    <row r="41" spans="1:10" ht="18.649999999999999" customHeight="1" x14ac:dyDescent="0.35">
      <c r="A41" s="188" t="s">
        <v>623</v>
      </c>
      <c r="B41" s="189"/>
      <c r="C41" s="189"/>
      <c r="D41" s="190"/>
      <c r="E41" s="188" t="s">
        <v>615</v>
      </c>
      <c r="F41" s="189"/>
      <c r="G41" s="189"/>
      <c r="H41" s="189"/>
      <c r="I41" s="190"/>
      <c r="J41" s="159" t="s">
        <v>624</v>
      </c>
    </row>
    <row r="42" spans="1:10" ht="18.649999999999999" customHeight="1" x14ac:dyDescent="0.35">
      <c r="A42" s="156"/>
      <c r="B42" s="157"/>
      <c r="C42" s="158"/>
      <c r="D42" s="160"/>
      <c r="E42" s="231"/>
      <c r="F42" s="231"/>
      <c r="G42" s="231"/>
      <c r="H42" s="231"/>
      <c r="I42" s="161"/>
      <c r="J42" s="147"/>
    </row>
    <row r="43" spans="1:10" ht="18.649999999999999" customHeight="1" x14ac:dyDescent="0.35">
      <c r="A43" s="188" t="s">
        <v>625</v>
      </c>
      <c r="B43" s="189"/>
      <c r="C43" s="189"/>
      <c r="D43" s="190"/>
      <c r="E43" s="188" t="s">
        <v>626</v>
      </c>
      <c r="F43" s="189"/>
      <c r="G43" s="189"/>
      <c r="H43" s="189"/>
      <c r="I43" s="190"/>
      <c r="J43" s="162">
        <v>20097647</v>
      </c>
    </row>
    <row r="44" spans="1:10" ht="18.649999999999999" customHeight="1" x14ac:dyDescent="0.35">
      <c r="A44" s="163"/>
      <c r="B44" s="158"/>
      <c r="C44" s="233"/>
      <c r="D44" s="233"/>
      <c r="E44" s="234"/>
      <c r="F44" s="234"/>
      <c r="G44" s="233"/>
      <c r="H44" s="233"/>
      <c r="I44" s="233"/>
      <c r="J44" s="147"/>
    </row>
    <row r="45" spans="1:10" ht="18.649999999999999" customHeight="1" x14ac:dyDescent="0.35">
      <c r="A45" s="188" t="s">
        <v>627</v>
      </c>
      <c r="B45" s="189"/>
      <c r="C45" s="189"/>
      <c r="D45" s="190"/>
      <c r="E45" s="188" t="s">
        <v>628</v>
      </c>
      <c r="F45" s="189"/>
      <c r="G45" s="189"/>
      <c r="H45" s="189"/>
      <c r="I45" s="190"/>
      <c r="J45" s="162">
        <v>7810318</v>
      </c>
    </row>
    <row r="46" spans="1:10" ht="18.649999999999999" customHeight="1" x14ac:dyDescent="0.35">
      <c r="A46" s="163"/>
      <c r="B46" s="158"/>
      <c r="C46" s="158"/>
      <c r="D46" s="157"/>
      <c r="E46" s="234"/>
      <c r="F46" s="234"/>
      <c r="G46" s="233"/>
      <c r="H46" s="233"/>
      <c r="I46" s="157"/>
      <c r="J46" s="147"/>
    </row>
    <row r="47" spans="1:10" ht="18.649999999999999" customHeight="1" x14ac:dyDescent="0.35">
      <c r="A47" s="188" t="s">
        <v>629</v>
      </c>
      <c r="B47" s="189"/>
      <c r="C47" s="189"/>
      <c r="D47" s="190"/>
      <c r="E47" s="188" t="s">
        <v>630</v>
      </c>
      <c r="F47" s="189"/>
      <c r="G47" s="189"/>
      <c r="H47" s="189"/>
      <c r="I47" s="190"/>
      <c r="J47" s="159" t="s">
        <v>631</v>
      </c>
    </row>
    <row r="48" spans="1:10" ht="18.649999999999999" customHeight="1" x14ac:dyDescent="0.35">
      <c r="A48" s="163"/>
      <c r="B48" s="158"/>
      <c r="C48" s="158"/>
      <c r="D48" s="157"/>
      <c r="E48" s="234"/>
      <c r="F48" s="234"/>
      <c r="G48" s="233"/>
      <c r="H48" s="233"/>
      <c r="I48" s="157"/>
      <c r="J48" s="164" t="s">
        <v>594</v>
      </c>
    </row>
    <row r="49" spans="1:10" ht="18.649999999999999" customHeight="1" x14ac:dyDescent="0.35">
      <c r="A49" s="188" t="s">
        <v>632</v>
      </c>
      <c r="B49" s="189"/>
      <c r="C49" s="189"/>
      <c r="D49" s="190"/>
      <c r="E49" s="188" t="s">
        <v>630</v>
      </c>
      <c r="F49" s="189"/>
      <c r="G49" s="189"/>
      <c r="H49" s="189"/>
      <c r="I49" s="190"/>
      <c r="J49" s="159" t="s">
        <v>633</v>
      </c>
    </row>
    <row r="50" spans="1:10" ht="18.649999999999999" customHeight="1" x14ac:dyDescent="0.35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49999999999999" customHeight="1" x14ac:dyDescent="0.35">
      <c r="A51" s="188" t="s">
        <v>634</v>
      </c>
      <c r="B51" s="189"/>
      <c r="C51" s="189"/>
      <c r="D51" s="190"/>
      <c r="E51" s="188" t="s">
        <v>615</v>
      </c>
      <c r="F51" s="189"/>
      <c r="G51" s="189"/>
      <c r="H51" s="189"/>
      <c r="I51" s="190"/>
      <c r="J51" s="159" t="s">
        <v>635</v>
      </c>
    </row>
    <row r="52" spans="1:10" ht="18.649999999999999" customHeight="1" x14ac:dyDescent="0.35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49999999999999" customHeight="1" x14ac:dyDescent="0.35">
      <c r="A53" s="188" t="s">
        <v>636</v>
      </c>
      <c r="B53" s="189"/>
      <c r="C53" s="189"/>
      <c r="D53" s="190"/>
      <c r="E53" s="188" t="s">
        <v>615</v>
      </c>
      <c r="F53" s="189"/>
      <c r="G53" s="189"/>
      <c r="H53" s="189"/>
      <c r="I53" s="190"/>
      <c r="J53" s="159" t="s">
        <v>637</v>
      </c>
    </row>
    <row r="54" spans="1:10" ht="18.649999999999999" customHeight="1" x14ac:dyDescent="0.35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49999999999999" customHeight="1" x14ac:dyDescent="0.35">
      <c r="A55" s="188" t="s">
        <v>638</v>
      </c>
      <c r="B55" s="189"/>
      <c r="C55" s="189"/>
      <c r="D55" s="190"/>
      <c r="E55" s="188" t="s">
        <v>615</v>
      </c>
      <c r="F55" s="189"/>
      <c r="G55" s="189"/>
      <c r="H55" s="189"/>
      <c r="I55" s="190"/>
      <c r="J55" s="159" t="s">
        <v>639</v>
      </c>
    </row>
    <row r="56" spans="1:10" ht="18.649999999999999" customHeight="1" x14ac:dyDescent="0.35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49999999999999" customHeight="1" x14ac:dyDescent="0.35">
      <c r="A57" s="188" t="s">
        <v>640</v>
      </c>
      <c r="B57" s="189"/>
      <c r="C57" s="189"/>
      <c r="D57" s="190"/>
      <c r="E57" s="188" t="s">
        <v>615</v>
      </c>
      <c r="F57" s="189"/>
      <c r="G57" s="189"/>
      <c r="H57" s="189"/>
      <c r="I57" s="190"/>
      <c r="J57" s="159" t="s">
        <v>641</v>
      </c>
    </row>
    <row r="58" spans="1:10" ht="18.649999999999999" customHeight="1" x14ac:dyDescent="0.35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49999999999999" customHeight="1" x14ac:dyDescent="0.35">
      <c r="A59" s="188" t="s">
        <v>642</v>
      </c>
      <c r="B59" s="189"/>
      <c r="C59" s="189"/>
      <c r="D59" s="190"/>
      <c r="E59" s="188" t="s">
        <v>615</v>
      </c>
      <c r="F59" s="189"/>
      <c r="G59" s="189"/>
      <c r="H59" s="189"/>
      <c r="I59" s="190"/>
      <c r="J59" s="159" t="s">
        <v>643</v>
      </c>
    </row>
    <row r="60" spans="1:10" ht="18.649999999999999" customHeight="1" x14ac:dyDescent="0.35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49999999999999" customHeight="1" x14ac:dyDescent="0.35">
      <c r="A61" s="188" t="s">
        <v>644</v>
      </c>
      <c r="B61" s="189"/>
      <c r="C61" s="189"/>
      <c r="D61" s="190"/>
      <c r="E61" s="188" t="s">
        <v>615</v>
      </c>
      <c r="F61" s="189"/>
      <c r="G61" s="189"/>
      <c r="H61" s="189"/>
      <c r="I61" s="190"/>
      <c r="J61" s="159" t="s">
        <v>645</v>
      </c>
    </row>
    <row r="62" spans="1:10" ht="18.649999999999999" customHeight="1" x14ac:dyDescent="0.35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49999999999999" customHeight="1" x14ac:dyDescent="0.35">
      <c r="A63" s="188" t="s">
        <v>646</v>
      </c>
      <c r="B63" s="189"/>
      <c r="C63" s="189"/>
      <c r="D63" s="190"/>
      <c r="E63" s="188" t="s">
        <v>647</v>
      </c>
      <c r="F63" s="189"/>
      <c r="G63" s="189"/>
      <c r="H63" s="189"/>
      <c r="I63" s="190"/>
      <c r="J63" s="159" t="s">
        <v>648</v>
      </c>
    </row>
    <row r="64" spans="1:10" ht="18.649999999999999" customHeight="1" x14ac:dyDescent="0.35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49999999999999" customHeight="1" x14ac:dyDescent="0.35">
      <c r="A65" s="188" t="s">
        <v>649</v>
      </c>
      <c r="B65" s="189"/>
      <c r="C65" s="189"/>
      <c r="D65" s="190"/>
      <c r="E65" s="188" t="s">
        <v>615</v>
      </c>
      <c r="F65" s="189"/>
      <c r="G65" s="189"/>
      <c r="H65" s="189"/>
      <c r="I65" s="190"/>
      <c r="J65" s="159" t="s">
        <v>650</v>
      </c>
    </row>
    <row r="66" spans="1:10" ht="18.649999999999999" customHeight="1" x14ac:dyDescent="0.35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49999999999999" customHeight="1" x14ac:dyDescent="0.35">
      <c r="A67" s="188" t="s">
        <v>681</v>
      </c>
      <c r="B67" s="189"/>
      <c r="C67" s="189"/>
      <c r="D67" s="190"/>
      <c r="E67" s="188" t="s">
        <v>615</v>
      </c>
      <c r="F67" s="189"/>
      <c r="G67" s="189"/>
      <c r="H67" s="189"/>
      <c r="I67" s="190"/>
      <c r="J67" s="159" t="s">
        <v>651</v>
      </c>
    </row>
    <row r="68" spans="1:10" ht="18.649999999999999" customHeight="1" x14ac:dyDescent="0.35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49999999999999" customHeight="1" x14ac:dyDescent="0.35">
      <c r="A69" s="130"/>
      <c r="B69" s="120"/>
      <c r="C69" s="120"/>
      <c r="D69" s="113"/>
      <c r="E69" s="209"/>
      <c r="F69" s="209"/>
      <c r="G69" s="232"/>
      <c r="H69" s="232"/>
      <c r="I69" s="113"/>
      <c r="J69" s="131" t="s">
        <v>594</v>
      </c>
    </row>
    <row r="70" spans="1:10" ht="18.649999999999999" customHeight="1" x14ac:dyDescent="0.35">
      <c r="A70" s="130"/>
      <c r="B70" s="120"/>
      <c r="C70" s="120"/>
      <c r="D70" s="113"/>
      <c r="E70" s="209"/>
      <c r="F70" s="209"/>
      <c r="G70" s="232"/>
      <c r="H70" s="232"/>
      <c r="I70" s="113"/>
      <c r="J70" s="131" t="s">
        <v>595</v>
      </c>
    </row>
    <row r="71" spans="1:10" ht="18.649999999999999" customHeight="1" x14ac:dyDescent="0.35">
      <c r="A71" s="203" t="s">
        <v>596</v>
      </c>
      <c r="B71" s="214"/>
      <c r="C71" s="239" t="s">
        <v>595</v>
      </c>
      <c r="D71" s="240"/>
      <c r="E71" s="241" t="s">
        <v>597</v>
      </c>
      <c r="F71" s="242"/>
      <c r="G71" s="243"/>
      <c r="H71" s="244"/>
      <c r="I71" s="244"/>
      <c r="J71" s="245"/>
    </row>
    <row r="72" spans="1:10" ht="18.649999999999999" customHeight="1" x14ac:dyDescent="0.35">
      <c r="A72" s="130"/>
      <c r="B72" s="120"/>
      <c r="C72" s="232"/>
      <c r="D72" s="232"/>
      <c r="E72" s="209"/>
      <c r="F72" s="209"/>
      <c r="G72" s="246" t="s">
        <v>598</v>
      </c>
      <c r="H72" s="246"/>
      <c r="I72" s="246"/>
      <c r="J72" s="106"/>
    </row>
    <row r="73" spans="1:10" ht="18.649999999999999" customHeight="1" x14ac:dyDescent="0.35">
      <c r="A73" s="203" t="s">
        <v>599</v>
      </c>
      <c r="B73" s="214"/>
      <c r="C73" s="220" t="s">
        <v>652</v>
      </c>
      <c r="D73" s="221"/>
      <c r="E73" s="221"/>
      <c r="F73" s="221"/>
      <c r="G73" s="221"/>
      <c r="H73" s="221"/>
      <c r="I73" s="221"/>
      <c r="J73" s="222"/>
    </row>
    <row r="74" spans="1:10" ht="18.649999999999999" customHeight="1" x14ac:dyDescent="0.35">
      <c r="A74" s="112"/>
      <c r="B74" s="113"/>
      <c r="C74" s="225" t="s">
        <v>600</v>
      </c>
      <c r="D74" s="225"/>
      <c r="E74" s="225"/>
      <c r="F74" s="225"/>
      <c r="G74" s="225"/>
      <c r="H74" s="225"/>
      <c r="I74" s="225"/>
      <c r="J74" s="115"/>
    </row>
    <row r="75" spans="1:10" ht="18.649999999999999" customHeight="1" x14ac:dyDescent="0.35">
      <c r="A75" s="203" t="s">
        <v>601</v>
      </c>
      <c r="B75" s="214"/>
      <c r="C75" s="235" t="s">
        <v>653</v>
      </c>
      <c r="D75" s="236"/>
      <c r="E75" s="237"/>
      <c r="F75" s="209"/>
      <c r="G75" s="209"/>
      <c r="H75" s="230"/>
      <c r="I75" s="230"/>
      <c r="J75" s="238"/>
    </row>
    <row r="76" spans="1:10" ht="18.649999999999999" customHeight="1" x14ac:dyDescent="0.35">
      <c r="A76" s="112"/>
      <c r="B76" s="113"/>
      <c r="C76" s="120"/>
      <c r="D76" s="113"/>
      <c r="E76" s="209"/>
      <c r="F76" s="209"/>
      <c r="G76" s="209"/>
      <c r="H76" s="209"/>
      <c r="I76" s="113"/>
      <c r="J76" s="115"/>
    </row>
    <row r="77" spans="1:10" ht="18.649999999999999" customHeight="1" x14ac:dyDescent="0.35">
      <c r="A77" s="203" t="s">
        <v>580</v>
      </c>
      <c r="B77" s="214"/>
      <c r="C77" s="252" t="s">
        <v>654</v>
      </c>
      <c r="D77" s="253"/>
      <c r="E77" s="253"/>
      <c r="F77" s="253"/>
      <c r="G77" s="253"/>
      <c r="H77" s="253"/>
      <c r="I77" s="253"/>
      <c r="J77" s="254"/>
    </row>
    <row r="78" spans="1:10" ht="18.649999999999999" customHeight="1" x14ac:dyDescent="0.35">
      <c r="A78" s="112"/>
      <c r="B78" s="113"/>
      <c r="C78" s="113"/>
      <c r="D78" s="113"/>
      <c r="E78" s="209"/>
      <c r="F78" s="209"/>
      <c r="G78" s="209"/>
      <c r="H78" s="209"/>
      <c r="I78" s="113"/>
      <c r="J78" s="115"/>
    </row>
    <row r="79" spans="1:10" ht="18.649999999999999" customHeight="1" x14ac:dyDescent="0.35">
      <c r="A79" s="203" t="s">
        <v>602</v>
      </c>
      <c r="B79" s="214"/>
      <c r="C79" s="247"/>
      <c r="D79" s="248"/>
      <c r="E79" s="248"/>
      <c r="F79" s="248"/>
      <c r="G79" s="248"/>
      <c r="H79" s="248"/>
      <c r="I79" s="248"/>
      <c r="J79" s="249"/>
    </row>
    <row r="80" spans="1:10" ht="18.649999999999999" customHeight="1" x14ac:dyDescent="0.35">
      <c r="A80" s="112"/>
      <c r="B80" s="113"/>
      <c r="C80" s="250" t="s">
        <v>603</v>
      </c>
      <c r="D80" s="250"/>
      <c r="E80" s="250"/>
      <c r="F80" s="250"/>
      <c r="G80" s="113"/>
      <c r="H80" s="113"/>
      <c r="I80" s="113"/>
      <c r="J80" s="115"/>
    </row>
    <row r="81" spans="1:10" ht="18.649999999999999" customHeight="1" x14ac:dyDescent="0.35">
      <c r="A81" s="203" t="s">
        <v>604</v>
      </c>
      <c r="B81" s="214"/>
      <c r="C81" s="247"/>
      <c r="D81" s="248"/>
      <c r="E81" s="248"/>
      <c r="F81" s="248"/>
      <c r="G81" s="248"/>
      <c r="H81" s="248"/>
      <c r="I81" s="248"/>
      <c r="J81" s="249"/>
    </row>
    <row r="82" spans="1:10" ht="18.649999999999999" customHeight="1" x14ac:dyDescent="0.35">
      <c r="A82" s="132"/>
      <c r="B82" s="133"/>
      <c r="C82" s="251" t="s">
        <v>605</v>
      </c>
      <c r="D82" s="251"/>
      <c r="E82" s="251"/>
      <c r="F82" s="251"/>
      <c r="G82" s="251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topLeftCell="A78" zoomScale="70" zoomScaleNormal="70" workbookViewId="0">
      <selection activeCell="F58" sqref="F58"/>
    </sheetView>
  </sheetViews>
  <sheetFormatPr defaultColWidth="10" defaultRowHeight="14.5" x14ac:dyDescent="0.35"/>
  <cols>
    <col min="4" max="4" width="45.54296875" customWidth="1"/>
    <col min="5" max="10" width="19.26953125" customWidth="1"/>
  </cols>
  <sheetData>
    <row r="1" spans="1:10" ht="15.5" x14ac:dyDescent="0.35">
      <c r="A1" s="255" t="s">
        <v>300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x14ac:dyDescent="0.35">
      <c r="A2" s="256" t="s">
        <v>703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x14ac:dyDescent="0.3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35">
      <c r="A4" s="257" t="s">
        <v>0</v>
      </c>
      <c r="B4" s="257" t="s">
        <v>1</v>
      </c>
      <c r="C4" s="257" t="s">
        <v>2</v>
      </c>
      <c r="D4" s="258" t="s">
        <v>3</v>
      </c>
      <c r="E4" s="259" t="s">
        <v>4</v>
      </c>
      <c r="F4" s="259"/>
      <c r="G4" s="259"/>
      <c r="H4" s="260" t="s">
        <v>5</v>
      </c>
      <c r="I4" s="260"/>
      <c r="J4" s="260"/>
    </row>
    <row r="5" spans="1:10" x14ac:dyDescent="0.35">
      <c r="A5" s="257"/>
      <c r="B5" s="257"/>
      <c r="C5" s="257"/>
      <c r="D5" s="25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35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102246</v>
      </c>
      <c r="F6" s="141">
        <f>F7+F8</f>
        <v>19288355</v>
      </c>
      <c r="G6" s="141">
        <f>E6+F6</f>
        <v>19390601</v>
      </c>
      <c r="H6" s="141">
        <f t="shared" ref="H6:I6" si="0">H7+H8</f>
        <v>103701</v>
      </c>
      <c r="I6" s="141">
        <f t="shared" si="0"/>
        <v>19104190</v>
      </c>
      <c r="J6" s="141">
        <f>H6+I6</f>
        <v>19207891</v>
      </c>
    </row>
    <row r="7" spans="1:10" x14ac:dyDescent="0.35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0</v>
      </c>
      <c r="G7" s="141">
        <f t="shared" ref="G7:G70" si="1">E7+F7</f>
        <v>0</v>
      </c>
      <c r="H7" s="136">
        <v>0</v>
      </c>
      <c r="I7" s="136">
        <v>0</v>
      </c>
      <c r="J7" s="141">
        <f t="shared" ref="J7:J70" si="2">H7+I7</f>
        <v>0</v>
      </c>
    </row>
    <row r="8" spans="1:10" x14ac:dyDescent="0.35">
      <c r="A8" s="5" t="s">
        <v>16</v>
      </c>
      <c r="B8" s="2"/>
      <c r="C8" s="6" t="s">
        <v>17</v>
      </c>
      <c r="D8" s="7" t="s">
        <v>18</v>
      </c>
      <c r="E8" s="136">
        <v>102246</v>
      </c>
      <c r="F8" s="136">
        <v>19288355</v>
      </c>
      <c r="G8" s="141">
        <f t="shared" si="1"/>
        <v>19390601</v>
      </c>
      <c r="H8" s="136">
        <v>103701</v>
      </c>
      <c r="I8" s="136">
        <v>19104190</v>
      </c>
      <c r="J8" s="141">
        <f t="shared" si="2"/>
        <v>19207891</v>
      </c>
    </row>
    <row r="9" spans="1:10" x14ac:dyDescent="0.35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2927960</v>
      </c>
      <c r="F9" s="142">
        <f t="shared" ref="F9:I9" si="3">F10+F11+F12</f>
        <v>117957398</v>
      </c>
      <c r="G9" s="141">
        <f t="shared" si="1"/>
        <v>120885358</v>
      </c>
      <c r="H9" s="142">
        <f t="shared" si="3"/>
        <v>2861831</v>
      </c>
      <c r="I9" s="142">
        <f t="shared" si="3"/>
        <v>117010354</v>
      </c>
      <c r="J9" s="141">
        <f t="shared" si="2"/>
        <v>119872185</v>
      </c>
    </row>
    <row r="10" spans="1:10" ht="26" x14ac:dyDescent="0.35">
      <c r="A10" s="5" t="s">
        <v>23</v>
      </c>
      <c r="B10" s="2"/>
      <c r="C10" s="6" t="s">
        <v>14</v>
      </c>
      <c r="D10" s="7" t="s">
        <v>24</v>
      </c>
      <c r="E10" s="136">
        <v>1768627</v>
      </c>
      <c r="F10" s="136">
        <v>56778984</v>
      </c>
      <c r="G10" s="141">
        <f t="shared" si="1"/>
        <v>58547611</v>
      </c>
      <c r="H10" s="136">
        <v>1762061</v>
      </c>
      <c r="I10" s="136">
        <v>56272021</v>
      </c>
      <c r="J10" s="141">
        <f t="shared" si="2"/>
        <v>58034082</v>
      </c>
    </row>
    <row r="11" spans="1:10" x14ac:dyDescent="0.35">
      <c r="A11" s="5" t="s">
        <v>25</v>
      </c>
      <c r="B11" s="2"/>
      <c r="C11" s="6" t="s">
        <v>17</v>
      </c>
      <c r="D11" s="7" t="s">
        <v>26</v>
      </c>
      <c r="E11" s="136">
        <v>182736</v>
      </c>
      <c r="F11" s="136">
        <v>15633777</v>
      </c>
      <c r="G11" s="141">
        <f t="shared" si="1"/>
        <v>15816513</v>
      </c>
      <c r="H11" s="136">
        <v>172492</v>
      </c>
      <c r="I11" s="136">
        <v>15748807</v>
      </c>
      <c r="J11" s="141">
        <f t="shared" si="2"/>
        <v>15921299</v>
      </c>
    </row>
    <row r="12" spans="1:10" x14ac:dyDescent="0.35">
      <c r="A12" s="5" t="s">
        <v>27</v>
      </c>
      <c r="B12" s="2"/>
      <c r="C12" s="6" t="s">
        <v>28</v>
      </c>
      <c r="D12" s="7" t="s">
        <v>29</v>
      </c>
      <c r="E12" s="136">
        <v>976597</v>
      </c>
      <c r="F12" s="136">
        <v>45544637</v>
      </c>
      <c r="G12" s="141">
        <f t="shared" si="1"/>
        <v>46521234</v>
      </c>
      <c r="H12" s="136">
        <v>927278</v>
      </c>
      <c r="I12" s="136">
        <v>44989526</v>
      </c>
      <c r="J12" s="141">
        <f t="shared" si="2"/>
        <v>45916804</v>
      </c>
    </row>
    <row r="13" spans="1:10" x14ac:dyDescent="0.35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492376160</v>
      </c>
      <c r="F13" s="142">
        <f t="shared" ref="F13:I13" si="4">F14+F15+F19</f>
        <v>996877357</v>
      </c>
      <c r="G13" s="141">
        <f t="shared" si="1"/>
        <v>1489253517</v>
      </c>
      <c r="H13" s="142">
        <f t="shared" si="4"/>
        <v>468939700</v>
      </c>
      <c r="I13" s="142">
        <f t="shared" si="4"/>
        <v>986842325</v>
      </c>
      <c r="J13" s="141">
        <f t="shared" si="2"/>
        <v>1455782025</v>
      </c>
    </row>
    <row r="14" spans="1:10" ht="26" x14ac:dyDescent="0.35">
      <c r="A14" s="1" t="s">
        <v>34</v>
      </c>
      <c r="B14" s="8"/>
      <c r="C14" s="3" t="s">
        <v>35</v>
      </c>
      <c r="D14" s="4" t="s">
        <v>36</v>
      </c>
      <c r="E14" s="136">
        <v>164500</v>
      </c>
      <c r="F14" s="136">
        <v>138524858</v>
      </c>
      <c r="G14" s="141">
        <f t="shared" si="1"/>
        <v>138689358</v>
      </c>
      <c r="H14" s="137">
        <v>164500</v>
      </c>
      <c r="I14" s="137">
        <v>138588513</v>
      </c>
      <c r="J14" s="141">
        <f t="shared" si="2"/>
        <v>138753013</v>
      </c>
    </row>
    <row r="15" spans="1:10" ht="26" x14ac:dyDescent="0.35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10122639</v>
      </c>
      <c r="G15" s="141">
        <f t="shared" si="1"/>
        <v>10122639</v>
      </c>
      <c r="H15" s="142">
        <f t="shared" si="5"/>
        <v>0</v>
      </c>
      <c r="I15" s="142">
        <f t="shared" si="5"/>
        <v>9122691</v>
      </c>
      <c r="J15" s="141">
        <f t="shared" si="2"/>
        <v>9122691</v>
      </c>
    </row>
    <row r="16" spans="1:10" x14ac:dyDescent="0.35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35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788729</v>
      </c>
      <c r="G17" s="141">
        <f t="shared" si="1"/>
        <v>788729</v>
      </c>
      <c r="H17" s="136">
        <v>0</v>
      </c>
      <c r="I17" s="136">
        <v>841326</v>
      </c>
      <c r="J17" s="141">
        <f t="shared" si="2"/>
        <v>841326</v>
      </c>
    </row>
    <row r="18" spans="1:10" x14ac:dyDescent="0.35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9333910</v>
      </c>
      <c r="G18" s="141">
        <f t="shared" si="1"/>
        <v>9333910</v>
      </c>
      <c r="H18" s="136">
        <v>0</v>
      </c>
      <c r="I18" s="136">
        <v>8281365</v>
      </c>
      <c r="J18" s="141">
        <f t="shared" si="2"/>
        <v>8281365</v>
      </c>
    </row>
    <row r="19" spans="1:10" x14ac:dyDescent="0.35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492211660</v>
      </c>
      <c r="F19" s="142">
        <f t="shared" ref="F19:I19" si="6">F20+F25+F30</f>
        <v>848229860</v>
      </c>
      <c r="G19" s="141">
        <f t="shared" si="1"/>
        <v>1340441520</v>
      </c>
      <c r="H19" s="142">
        <f t="shared" si="6"/>
        <v>468775200</v>
      </c>
      <c r="I19" s="142">
        <f t="shared" si="6"/>
        <v>839131121</v>
      </c>
      <c r="J19" s="141">
        <f t="shared" si="2"/>
        <v>1307906321</v>
      </c>
    </row>
    <row r="20" spans="1:10" x14ac:dyDescent="0.35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182397299</v>
      </c>
      <c r="F20" s="142">
        <f t="shared" ref="F20:I20" si="7">F21+F22+F23+F24</f>
        <v>255469798</v>
      </c>
      <c r="G20" s="141">
        <f t="shared" si="1"/>
        <v>437867097</v>
      </c>
      <c r="H20" s="142">
        <f t="shared" si="7"/>
        <v>168075236</v>
      </c>
      <c r="I20" s="142">
        <f t="shared" si="7"/>
        <v>241694901</v>
      </c>
      <c r="J20" s="141">
        <f t="shared" si="2"/>
        <v>409770137</v>
      </c>
    </row>
    <row r="21" spans="1:10" x14ac:dyDescent="0.35">
      <c r="A21" s="5" t="s">
        <v>54</v>
      </c>
      <c r="B21" s="2"/>
      <c r="C21" s="6" t="s">
        <v>55</v>
      </c>
      <c r="D21" s="7" t="s">
        <v>56</v>
      </c>
      <c r="E21" s="136">
        <v>156217211</v>
      </c>
      <c r="F21" s="136">
        <v>145582408</v>
      </c>
      <c r="G21" s="141">
        <f t="shared" si="1"/>
        <v>301799619</v>
      </c>
      <c r="H21" s="136">
        <v>137928386</v>
      </c>
      <c r="I21" s="136">
        <v>138163117</v>
      </c>
      <c r="J21" s="141">
        <f t="shared" si="2"/>
        <v>276091503</v>
      </c>
    </row>
    <row r="22" spans="1:10" x14ac:dyDescent="0.35">
      <c r="A22" s="5" t="s">
        <v>57</v>
      </c>
      <c r="B22" s="2"/>
      <c r="C22" s="6" t="s">
        <v>58</v>
      </c>
      <c r="D22" s="7" t="s">
        <v>59</v>
      </c>
      <c r="E22" s="136">
        <v>22641157</v>
      </c>
      <c r="F22" s="136">
        <v>93538693</v>
      </c>
      <c r="G22" s="141">
        <f t="shared" si="1"/>
        <v>116179850</v>
      </c>
      <c r="H22" s="136">
        <v>26695920</v>
      </c>
      <c r="I22" s="136">
        <v>88790691</v>
      </c>
      <c r="J22" s="141">
        <f t="shared" si="2"/>
        <v>115486611</v>
      </c>
    </row>
    <row r="23" spans="1:10" x14ac:dyDescent="0.35">
      <c r="A23" s="5" t="s">
        <v>60</v>
      </c>
      <c r="B23" s="2"/>
      <c r="C23" s="6" t="s">
        <v>61</v>
      </c>
      <c r="D23" s="7" t="s">
        <v>62</v>
      </c>
      <c r="E23" s="136">
        <v>3538931</v>
      </c>
      <c r="F23" s="136">
        <v>3019988</v>
      </c>
      <c r="G23" s="141">
        <f t="shared" si="1"/>
        <v>6558919</v>
      </c>
      <c r="H23" s="136">
        <v>3450930</v>
      </c>
      <c r="I23" s="136">
        <v>1763355</v>
      </c>
      <c r="J23" s="141">
        <f t="shared" si="2"/>
        <v>5214285</v>
      </c>
    </row>
    <row r="24" spans="1:10" x14ac:dyDescent="0.35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13328709</v>
      </c>
      <c r="G24" s="141">
        <f t="shared" si="1"/>
        <v>13328709</v>
      </c>
      <c r="H24" s="136">
        <v>0</v>
      </c>
      <c r="I24" s="136">
        <v>12977738</v>
      </c>
      <c r="J24" s="141">
        <f t="shared" si="2"/>
        <v>12977738</v>
      </c>
    </row>
    <row r="25" spans="1:10" ht="26" x14ac:dyDescent="0.35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244485383</v>
      </c>
      <c r="F25" s="142">
        <f t="shared" ref="F25:I25" si="8">F26+F27+F28+F29</f>
        <v>512244458</v>
      </c>
      <c r="G25" s="141">
        <f t="shared" si="1"/>
        <v>756729841</v>
      </c>
      <c r="H25" s="142">
        <f t="shared" si="8"/>
        <v>236159159</v>
      </c>
      <c r="I25" s="142">
        <f t="shared" si="8"/>
        <v>477154360</v>
      </c>
      <c r="J25" s="141">
        <f t="shared" si="2"/>
        <v>713313519</v>
      </c>
    </row>
    <row r="26" spans="1:10" x14ac:dyDescent="0.35">
      <c r="A26" s="5" t="s">
        <v>69</v>
      </c>
      <c r="B26" s="2"/>
      <c r="C26" s="9" t="s">
        <v>70</v>
      </c>
      <c r="D26" s="7" t="s">
        <v>71</v>
      </c>
      <c r="E26" s="136">
        <v>13239174</v>
      </c>
      <c r="F26" s="136">
        <v>125573304</v>
      </c>
      <c r="G26" s="141">
        <f t="shared" si="1"/>
        <v>138812478</v>
      </c>
      <c r="H26" s="136">
        <v>14208821</v>
      </c>
      <c r="I26" s="136">
        <v>142457658</v>
      </c>
      <c r="J26" s="141">
        <f t="shared" si="2"/>
        <v>156666479</v>
      </c>
    </row>
    <row r="27" spans="1:10" x14ac:dyDescent="0.35">
      <c r="A27" s="5" t="s">
        <v>72</v>
      </c>
      <c r="B27" s="2"/>
      <c r="C27" s="9" t="s">
        <v>73</v>
      </c>
      <c r="D27" s="7" t="s">
        <v>56</v>
      </c>
      <c r="E27" s="136">
        <v>231246209</v>
      </c>
      <c r="F27" s="136">
        <v>386671154</v>
      </c>
      <c r="G27" s="141">
        <f t="shared" si="1"/>
        <v>617917363</v>
      </c>
      <c r="H27" s="136">
        <v>221950338</v>
      </c>
      <c r="I27" s="136">
        <v>334696702</v>
      </c>
      <c r="J27" s="141">
        <f t="shared" si="2"/>
        <v>556647040</v>
      </c>
    </row>
    <row r="28" spans="1:10" x14ac:dyDescent="0.35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35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6" x14ac:dyDescent="0.35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65328978</v>
      </c>
      <c r="F30" s="142">
        <f t="shared" ref="F30:I30" si="9">F31+F32+F33+F34+F35</f>
        <v>80515604</v>
      </c>
      <c r="G30" s="141">
        <f t="shared" si="1"/>
        <v>145844582</v>
      </c>
      <c r="H30" s="142">
        <f t="shared" si="9"/>
        <v>64540805</v>
      </c>
      <c r="I30" s="142">
        <f t="shared" si="9"/>
        <v>120281860</v>
      </c>
      <c r="J30" s="141">
        <f t="shared" si="2"/>
        <v>184822665</v>
      </c>
    </row>
    <row r="31" spans="1:10" x14ac:dyDescent="0.35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387390</v>
      </c>
      <c r="G31" s="141">
        <f t="shared" si="1"/>
        <v>387390</v>
      </c>
      <c r="H31" s="136">
        <v>0</v>
      </c>
      <c r="I31" s="136">
        <v>103798</v>
      </c>
      <c r="J31" s="141">
        <f t="shared" si="2"/>
        <v>103798</v>
      </c>
    </row>
    <row r="32" spans="1:10" x14ac:dyDescent="0.35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10963850</v>
      </c>
      <c r="G32" s="141">
        <f t="shared" si="1"/>
        <v>10963850</v>
      </c>
      <c r="H32" s="136">
        <v>4998950</v>
      </c>
      <c r="I32" s="136">
        <v>14853750</v>
      </c>
      <c r="J32" s="141">
        <f t="shared" si="2"/>
        <v>19852700</v>
      </c>
    </row>
    <row r="33" spans="1:10" x14ac:dyDescent="0.35">
      <c r="A33" s="5" t="s">
        <v>86</v>
      </c>
      <c r="B33" s="2"/>
      <c r="C33" s="9" t="s">
        <v>87</v>
      </c>
      <c r="D33" s="7" t="s">
        <v>76</v>
      </c>
      <c r="E33" s="136">
        <v>65231979</v>
      </c>
      <c r="F33" s="136">
        <v>68775194</v>
      </c>
      <c r="G33" s="141">
        <f t="shared" si="1"/>
        <v>134007173</v>
      </c>
      <c r="H33" s="136">
        <v>59462416</v>
      </c>
      <c r="I33" s="136">
        <v>105130716</v>
      </c>
      <c r="J33" s="141">
        <f t="shared" si="2"/>
        <v>164593132</v>
      </c>
    </row>
    <row r="34" spans="1:10" x14ac:dyDescent="0.35">
      <c r="A34" s="5" t="s">
        <v>88</v>
      </c>
      <c r="B34" s="2"/>
      <c r="C34" s="9" t="s">
        <v>89</v>
      </c>
      <c r="D34" s="7" t="s">
        <v>90</v>
      </c>
      <c r="E34" s="136">
        <v>96999</v>
      </c>
      <c r="F34" s="136">
        <v>389170</v>
      </c>
      <c r="G34" s="141">
        <f t="shared" si="1"/>
        <v>486169</v>
      </c>
      <c r="H34" s="136">
        <v>79439</v>
      </c>
      <c r="I34" s="136">
        <v>193596</v>
      </c>
      <c r="J34" s="141">
        <f t="shared" si="2"/>
        <v>273035</v>
      </c>
    </row>
    <row r="35" spans="1:10" x14ac:dyDescent="0.35">
      <c r="A35" s="5" t="s">
        <v>91</v>
      </c>
      <c r="B35" s="2"/>
      <c r="C35" s="9" t="s">
        <v>92</v>
      </c>
      <c r="D35" s="7" t="s">
        <v>65</v>
      </c>
      <c r="E35" s="136">
        <v>0</v>
      </c>
      <c r="F35" s="136">
        <v>0</v>
      </c>
      <c r="G35" s="141">
        <f t="shared" si="1"/>
        <v>0</v>
      </c>
      <c r="H35" s="136">
        <v>0</v>
      </c>
      <c r="I35" s="136">
        <v>0</v>
      </c>
      <c r="J35" s="141">
        <f t="shared" si="2"/>
        <v>0</v>
      </c>
    </row>
    <row r="36" spans="1:10" x14ac:dyDescent="0.35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0</v>
      </c>
      <c r="F36" s="142">
        <f t="shared" ref="F36:I36" si="10">F37+F41+F45</f>
        <v>16997313</v>
      </c>
      <c r="G36" s="141">
        <f t="shared" si="1"/>
        <v>16997313</v>
      </c>
      <c r="H36" s="142">
        <f t="shared" si="10"/>
        <v>0</v>
      </c>
      <c r="I36" s="142">
        <f t="shared" si="10"/>
        <v>16776450</v>
      </c>
      <c r="J36" s="141">
        <f t="shared" si="2"/>
        <v>16776450</v>
      </c>
    </row>
    <row r="37" spans="1:10" x14ac:dyDescent="0.35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0</v>
      </c>
      <c r="F37" s="143">
        <f t="shared" ref="F37:I37" si="11">F38+F39+F40</f>
        <v>13311689</v>
      </c>
      <c r="G37" s="141">
        <f t="shared" si="1"/>
        <v>13311689</v>
      </c>
      <c r="H37" s="143">
        <f t="shared" si="11"/>
        <v>0</v>
      </c>
      <c r="I37" s="143">
        <f t="shared" si="11"/>
        <v>13016288</v>
      </c>
      <c r="J37" s="141">
        <f t="shared" si="2"/>
        <v>13016288</v>
      </c>
    </row>
    <row r="38" spans="1:10" x14ac:dyDescent="0.35">
      <c r="A38" s="5" t="s">
        <v>100</v>
      </c>
      <c r="B38" s="2"/>
      <c r="C38" s="5" t="s">
        <v>101</v>
      </c>
      <c r="D38" s="7" t="s">
        <v>102</v>
      </c>
      <c r="E38" s="136">
        <v>0</v>
      </c>
      <c r="F38" s="136">
        <v>-1477798</v>
      </c>
      <c r="G38" s="141">
        <f t="shared" si="1"/>
        <v>-1477798</v>
      </c>
      <c r="H38" s="136">
        <v>0</v>
      </c>
      <c r="I38" s="136">
        <v>-1431489</v>
      </c>
      <c r="J38" s="141">
        <f t="shared" si="2"/>
        <v>-1431489</v>
      </c>
    </row>
    <row r="39" spans="1:10" x14ac:dyDescent="0.35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35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14789487</v>
      </c>
      <c r="G40" s="141">
        <f t="shared" si="1"/>
        <v>14789487</v>
      </c>
      <c r="H40" s="136">
        <v>0</v>
      </c>
      <c r="I40" s="136">
        <v>14447777</v>
      </c>
      <c r="J40" s="141">
        <f t="shared" si="2"/>
        <v>14447777</v>
      </c>
    </row>
    <row r="41" spans="1:10" x14ac:dyDescent="0.35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35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35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35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35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3685624</v>
      </c>
      <c r="G45" s="141">
        <f t="shared" si="1"/>
        <v>3685624</v>
      </c>
      <c r="H45" s="143">
        <f t="shared" si="13"/>
        <v>0</v>
      </c>
      <c r="I45" s="143">
        <f t="shared" si="13"/>
        <v>3760162</v>
      </c>
      <c r="J45" s="141">
        <f t="shared" si="2"/>
        <v>3760162</v>
      </c>
    </row>
    <row r="46" spans="1:10" x14ac:dyDescent="0.35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6049909</v>
      </c>
      <c r="G46" s="141">
        <f t="shared" si="1"/>
        <v>6049909</v>
      </c>
      <c r="H46" s="136">
        <v>0</v>
      </c>
      <c r="I46" s="136">
        <v>5756562</v>
      </c>
      <c r="J46" s="141">
        <f t="shared" si="2"/>
        <v>5756562</v>
      </c>
    </row>
    <row r="47" spans="1:10" x14ac:dyDescent="0.35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35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-2364285</v>
      </c>
      <c r="G48" s="141">
        <f t="shared" si="1"/>
        <v>-2364285</v>
      </c>
      <c r="H48" s="136">
        <v>0</v>
      </c>
      <c r="I48" s="136">
        <v>-1996400</v>
      </c>
      <c r="J48" s="141">
        <f t="shared" si="2"/>
        <v>-1996400</v>
      </c>
    </row>
    <row r="49" spans="1:10" x14ac:dyDescent="0.35">
      <c r="A49" s="1" t="s">
        <v>124</v>
      </c>
      <c r="B49" s="8"/>
      <c r="C49" s="3" t="s">
        <v>125</v>
      </c>
      <c r="D49" s="4" t="s">
        <v>126</v>
      </c>
      <c r="E49" s="137">
        <v>3</v>
      </c>
      <c r="F49" s="137">
        <v>54437607</v>
      </c>
      <c r="G49" s="141">
        <f t="shared" si="1"/>
        <v>54437610</v>
      </c>
      <c r="H49" s="137">
        <v>163</v>
      </c>
      <c r="I49" s="137">
        <v>54810617</v>
      </c>
      <c r="J49" s="141">
        <f t="shared" si="2"/>
        <v>54810780</v>
      </c>
    </row>
    <row r="50" spans="1:10" x14ac:dyDescent="0.35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569532</v>
      </c>
      <c r="F50" s="142">
        <f t="shared" ref="F50:I50" si="14">F51+F52</f>
        <v>10965028</v>
      </c>
      <c r="G50" s="141">
        <f t="shared" si="1"/>
        <v>11534560</v>
      </c>
      <c r="H50" s="142">
        <f t="shared" si="14"/>
        <v>580659</v>
      </c>
      <c r="I50" s="142">
        <f t="shared" si="14"/>
        <v>11469024</v>
      </c>
      <c r="J50" s="141">
        <f t="shared" si="2"/>
        <v>12049683</v>
      </c>
    </row>
    <row r="51" spans="1:10" x14ac:dyDescent="0.35">
      <c r="A51" s="5" t="s">
        <v>131</v>
      </c>
      <c r="B51" s="2"/>
      <c r="C51" s="6" t="s">
        <v>14</v>
      </c>
      <c r="D51" s="7" t="s">
        <v>132</v>
      </c>
      <c r="E51" s="136">
        <v>569532</v>
      </c>
      <c r="F51" s="136">
        <v>9167766</v>
      </c>
      <c r="G51" s="141">
        <f t="shared" si="1"/>
        <v>9737298</v>
      </c>
      <c r="H51" s="136">
        <v>580659</v>
      </c>
      <c r="I51" s="136">
        <v>9194140</v>
      </c>
      <c r="J51" s="141">
        <f t="shared" si="2"/>
        <v>9774799</v>
      </c>
    </row>
    <row r="52" spans="1:10" x14ac:dyDescent="0.35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1797262</v>
      </c>
      <c r="G52" s="141">
        <f t="shared" si="1"/>
        <v>1797262</v>
      </c>
      <c r="H52" s="136">
        <v>0</v>
      </c>
      <c r="I52" s="136">
        <v>2274884</v>
      </c>
      <c r="J52" s="141">
        <f t="shared" si="2"/>
        <v>2274884</v>
      </c>
    </row>
    <row r="53" spans="1:10" x14ac:dyDescent="0.35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5594054</v>
      </c>
      <c r="F53" s="137">
        <f t="shared" si="15"/>
        <v>70212759</v>
      </c>
      <c r="G53" s="137">
        <f t="shared" si="15"/>
        <v>75806813</v>
      </c>
      <c r="H53" s="137">
        <f t="shared" si="15"/>
        <v>6163800</v>
      </c>
      <c r="I53" s="137">
        <f t="shared" si="15"/>
        <v>69227439</v>
      </c>
      <c r="J53" s="137">
        <f t="shared" si="15"/>
        <v>75391239</v>
      </c>
    </row>
    <row r="54" spans="1:10" x14ac:dyDescent="0.35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858176</v>
      </c>
      <c r="F54" s="142">
        <f t="shared" ref="F54:I54" si="16">F55+F56+F57</f>
        <v>22338648</v>
      </c>
      <c r="G54" s="141">
        <f t="shared" si="1"/>
        <v>23196824</v>
      </c>
      <c r="H54" s="142">
        <f t="shared" si="16"/>
        <v>1273241</v>
      </c>
      <c r="I54" s="142">
        <f t="shared" si="16"/>
        <v>17011732</v>
      </c>
      <c r="J54" s="141">
        <f t="shared" si="2"/>
        <v>18284973</v>
      </c>
    </row>
    <row r="55" spans="1:10" x14ac:dyDescent="0.35">
      <c r="A55" s="5" t="s">
        <v>141</v>
      </c>
      <c r="B55" s="2"/>
      <c r="C55" s="9" t="s">
        <v>55</v>
      </c>
      <c r="D55" s="10" t="s">
        <v>142</v>
      </c>
      <c r="E55" s="136">
        <v>698748</v>
      </c>
      <c r="F55" s="136">
        <v>22225238</v>
      </c>
      <c r="G55" s="141">
        <f t="shared" si="1"/>
        <v>22923986</v>
      </c>
      <c r="H55" s="136">
        <v>902722</v>
      </c>
      <c r="I55" s="136">
        <v>16863925</v>
      </c>
      <c r="J55" s="141">
        <f t="shared" si="2"/>
        <v>17766647</v>
      </c>
    </row>
    <row r="56" spans="1:10" ht="26" x14ac:dyDescent="0.35">
      <c r="A56" s="5" t="s">
        <v>143</v>
      </c>
      <c r="B56" s="2"/>
      <c r="C56" s="9" t="s">
        <v>58</v>
      </c>
      <c r="D56" s="10" t="s">
        <v>144</v>
      </c>
      <c r="E56" s="136">
        <v>159228</v>
      </c>
      <c r="F56" s="136">
        <v>0</v>
      </c>
      <c r="G56" s="141">
        <f t="shared" si="1"/>
        <v>159228</v>
      </c>
      <c r="H56" s="136">
        <v>370331</v>
      </c>
      <c r="I56" s="136">
        <v>0</v>
      </c>
      <c r="J56" s="141">
        <f t="shared" si="2"/>
        <v>370331</v>
      </c>
    </row>
    <row r="57" spans="1:10" x14ac:dyDescent="0.35">
      <c r="A57" s="5" t="s">
        <v>145</v>
      </c>
      <c r="B57" s="2"/>
      <c r="C57" s="9" t="s">
        <v>146</v>
      </c>
      <c r="D57" s="10" t="s">
        <v>147</v>
      </c>
      <c r="E57" s="136">
        <v>200</v>
      </c>
      <c r="F57" s="136">
        <v>113410</v>
      </c>
      <c r="G57" s="141">
        <f t="shared" si="1"/>
        <v>113610</v>
      </c>
      <c r="H57" s="136">
        <v>188</v>
      </c>
      <c r="I57" s="136">
        <v>147807</v>
      </c>
      <c r="J57" s="141">
        <f t="shared" si="2"/>
        <v>147995</v>
      </c>
    </row>
    <row r="58" spans="1:10" ht="26" x14ac:dyDescent="0.35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267053</v>
      </c>
      <c r="G58" s="141">
        <f t="shared" si="1"/>
        <v>267053</v>
      </c>
      <c r="H58" s="136">
        <v>0</v>
      </c>
      <c r="I58" s="136">
        <v>267205</v>
      </c>
      <c r="J58" s="141">
        <f t="shared" si="2"/>
        <v>267205</v>
      </c>
    </row>
    <row r="59" spans="1:10" ht="15.5" x14ac:dyDescent="0.35">
      <c r="A59" s="1" t="s">
        <v>150</v>
      </c>
      <c r="B59" s="2"/>
      <c r="C59" s="3" t="s">
        <v>28</v>
      </c>
      <c r="D59" s="4" t="s">
        <v>65</v>
      </c>
      <c r="E59" s="169">
        <v>4735878</v>
      </c>
      <c r="F59" s="169">
        <v>47607058</v>
      </c>
      <c r="G59" s="141">
        <f t="shared" si="1"/>
        <v>52342936</v>
      </c>
      <c r="H59" s="136">
        <v>4890559</v>
      </c>
      <c r="I59" s="136">
        <v>51948502</v>
      </c>
      <c r="J59" s="141">
        <f t="shared" si="2"/>
        <v>56839061</v>
      </c>
    </row>
    <row r="60" spans="1:10" ht="18" x14ac:dyDescent="0.35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501569955</v>
      </c>
      <c r="F60" s="142">
        <f t="shared" ref="F60:I60" si="17">F6+F9+F13+F36+F49+F50+F53</f>
        <v>1286735817</v>
      </c>
      <c r="G60" s="141">
        <f t="shared" si="1"/>
        <v>1788305772</v>
      </c>
      <c r="H60" s="142">
        <f t="shared" si="17"/>
        <v>478649854</v>
      </c>
      <c r="I60" s="142">
        <f t="shared" si="17"/>
        <v>1275240399</v>
      </c>
      <c r="J60" s="141">
        <f t="shared" si="2"/>
        <v>1753890253</v>
      </c>
    </row>
    <row r="61" spans="1:10" x14ac:dyDescent="0.35">
      <c r="A61" s="1" t="s">
        <v>155</v>
      </c>
      <c r="B61" s="2"/>
      <c r="C61" s="3" t="s">
        <v>156</v>
      </c>
      <c r="D61" s="4" t="s">
        <v>157</v>
      </c>
      <c r="E61" s="137">
        <v>12307214</v>
      </c>
      <c r="F61" s="137">
        <v>71543758</v>
      </c>
      <c r="G61" s="141">
        <f t="shared" si="1"/>
        <v>83850972</v>
      </c>
      <c r="H61" s="137">
        <v>13637195</v>
      </c>
      <c r="I61" s="137">
        <v>72956467</v>
      </c>
      <c r="J61" s="141">
        <f t="shared" si="2"/>
        <v>86593662</v>
      </c>
    </row>
    <row r="62" spans="1:10" ht="18" x14ac:dyDescent="0.35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83624361</v>
      </c>
      <c r="F62" s="142">
        <f t="shared" ref="F62:I62" si="18">F63+F66+F67+F71+F72+F76+F79</f>
        <v>680786530</v>
      </c>
      <c r="G62" s="141">
        <f t="shared" si="1"/>
        <v>764410891</v>
      </c>
      <c r="H62" s="142">
        <f t="shared" si="18"/>
        <v>75187732</v>
      </c>
      <c r="I62" s="142">
        <f t="shared" si="18"/>
        <v>656505971</v>
      </c>
      <c r="J62" s="141">
        <f t="shared" si="2"/>
        <v>731693703</v>
      </c>
    </row>
    <row r="63" spans="1:10" x14ac:dyDescent="0.35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35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35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35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35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-9858749</v>
      </c>
      <c r="F67" s="142">
        <f t="shared" ref="F67:I67" si="20">F68+F69+F70</f>
        <v>57160437</v>
      </c>
      <c r="G67" s="141">
        <f t="shared" si="1"/>
        <v>47301688</v>
      </c>
      <c r="H67" s="142">
        <f t="shared" si="20"/>
        <v>-7942607</v>
      </c>
      <c r="I67" s="142">
        <f t="shared" si="20"/>
        <v>70034564</v>
      </c>
      <c r="J67" s="141">
        <f t="shared" si="2"/>
        <v>62091957</v>
      </c>
    </row>
    <row r="68" spans="1:10" x14ac:dyDescent="0.35">
      <c r="A68" s="5" t="s">
        <v>174</v>
      </c>
      <c r="B68" s="8"/>
      <c r="C68" s="12" t="s">
        <v>83</v>
      </c>
      <c r="D68" s="13" t="s">
        <v>175</v>
      </c>
      <c r="E68" s="136">
        <v>0</v>
      </c>
      <c r="F68" s="136">
        <v>14051528</v>
      </c>
      <c r="G68" s="141">
        <f t="shared" si="1"/>
        <v>14051528</v>
      </c>
      <c r="H68" s="136">
        <v>0</v>
      </c>
      <c r="I68" s="136">
        <v>13990429</v>
      </c>
      <c r="J68" s="141">
        <f t="shared" si="2"/>
        <v>13990429</v>
      </c>
    </row>
    <row r="69" spans="1:10" x14ac:dyDescent="0.35">
      <c r="A69" s="5" t="s">
        <v>176</v>
      </c>
      <c r="B69" s="8"/>
      <c r="C69" s="12" t="s">
        <v>85</v>
      </c>
      <c r="D69" s="13" t="s">
        <v>177</v>
      </c>
      <c r="E69" s="136">
        <v>-9858749</v>
      </c>
      <c r="F69" s="136">
        <v>43086931</v>
      </c>
      <c r="G69" s="141">
        <f t="shared" si="1"/>
        <v>33228182</v>
      </c>
      <c r="H69" s="136">
        <v>-7942607</v>
      </c>
      <c r="I69" s="136">
        <v>56022157</v>
      </c>
      <c r="J69" s="141">
        <f t="shared" si="2"/>
        <v>48079550</v>
      </c>
    </row>
    <row r="70" spans="1:10" x14ac:dyDescent="0.35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0</v>
      </c>
      <c r="I70" s="136">
        <v>21978</v>
      </c>
      <c r="J70" s="141">
        <f t="shared" si="2"/>
        <v>21978</v>
      </c>
    </row>
    <row r="71" spans="1:10" x14ac:dyDescent="0.35">
      <c r="A71" s="1" t="s">
        <v>181</v>
      </c>
      <c r="B71" s="8"/>
      <c r="C71" s="1" t="s">
        <v>182</v>
      </c>
      <c r="D71" s="11" t="s">
        <v>183</v>
      </c>
      <c r="E71" s="137">
        <v>30361393</v>
      </c>
      <c r="F71" s="137">
        <v>13767819</v>
      </c>
      <c r="G71" s="141">
        <f t="shared" ref="G71:G116" si="21">E71+F71</f>
        <v>44129212</v>
      </c>
      <c r="H71" s="137">
        <v>30641073</v>
      </c>
      <c r="I71" s="137">
        <v>15085531</v>
      </c>
      <c r="J71" s="141">
        <f t="shared" ref="J71:J116" si="22">H71+I71</f>
        <v>45726604</v>
      </c>
    </row>
    <row r="72" spans="1:10" x14ac:dyDescent="0.35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11317518</v>
      </c>
      <c r="F72" s="142">
        <f t="shared" ref="F72:I72" si="23">F73+F74+F75</f>
        <v>41961359</v>
      </c>
      <c r="G72" s="141">
        <f t="shared" si="21"/>
        <v>53278877</v>
      </c>
      <c r="H72" s="142">
        <f t="shared" si="23"/>
        <v>11317518</v>
      </c>
      <c r="I72" s="142">
        <f t="shared" si="23"/>
        <v>41961359</v>
      </c>
      <c r="J72" s="141">
        <f t="shared" si="22"/>
        <v>53278877</v>
      </c>
    </row>
    <row r="73" spans="1:10" x14ac:dyDescent="0.35">
      <c r="A73" s="5" t="s">
        <v>188</v>
      </c>
      <c r="B73" s="8"/>
      <c r="C73" s="14" t="s">
        <v>189</v>
      </c>
      <c r="D73" s="13" t="s">
        <v>190</v>
      </c>
      <c r="E73" s="136">
        <v>293906</v>
      </c>
      <c r="F73" s="136">
        <v>3698235</v>
      </c>
      <c r="G73" s="141">
        <f t="shared" si="21"/>
        <v>3992141</v>
      </c>
      <c r="H73" s="136">
        <v>293906</v>
      </c>
      <c r="I73" s="136">
        <v>3698235</v>
      </c>
      <c r="J73" s="141">
        <f t="shared" si="22"/>
        <v>3992141</v>
      </c>
    </row>
    <row r="74" spans="1:10" x14ac:dyDescent="0.35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35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35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28968496</v>
      </c>
      <c r="F76" s="142">
        <f t="shared" ref="F76:I76" si="24">F77+F78</f>
        <v>363607420</v>
      </c>
      <c r="G76" s="141">
        <f t="shared" si="21"/>
        <v>392575916</v>
      </c>
      <c r="H76" s="142">
        <f t="shared" si="24"/>
        <v>31776503</v>
      </c>
      <c r="I76" s="142">
        <f t="shared" si="24"/>
        <v>354235981</v>
      </c>
      <c r="J76" s="141">
        <f t="shared" si="22"/>
        <v>386012484</v>
      </c>
    </row>
    <row r="77" spans="1:10" x14ac:dyDescent="0.35">
      <c r="A77" s="5" t="s">
        <v>201</v>
      </c>
      <c r="B77" s="8"/>
      <c r="C77" s="14" t="s">
        <v>202</v>
      </c>
      <c r="D77" s="13" t="s">
        <v>203</v>
      </c>
      <c r="E77" s="136">
        <v>28968496</v>
      </c>
      <c r="F77" s="136">
        <v>363607420</v>
      </c>
      <c r="G77" s="141">
        <f t="shared" si="21"/>
        <v>392575916</v>
      </c>
      <c r="H77" s="136">
        <v>31776503</v>
      </c>
      <c r="I77" s="136">
        <v>354235981</v>
      </c>
      <c r="J77" s="141">
        <f t="shared" si="22"/>
        <v>386012484</v>
      </c>
    </row>
    <row r="78" spans="1:10" x14ac:dyDescent="0.35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35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16954381</v>
      </c>
      <c r="F79" s="142">
        <f t="shared" ref="F79:I79" si="25">F80+F81</f>
        <v>41426400</v>
      </c>
      <c r="G79" s="141">
        <f t="shared" si="21"/>
        <v>58380781</v>
      </c>
      <c r="H79" s="142">
        <f t="shared" si="25"/>
        <v>3513923</v>
      </c>
      <c r="I79" s="142">
        <f t="shared" si="25"/>
        <v>12325441</v>
      </c>
      <c r="J79" s="141">
        <f t="shared" si="22"/>
        <v>15839364</v>
      </c>
    </row>
    <row r="80" spans="1:10" x14ac:dyDescent="0.35">
      <c r="A80" s="5" t="s">
        <v>211</v>
      </c>
      <c r="B80" s="8"/>
      <c r="C80" s="14" t="s">
        <v>212</v>
      </c>
      <c r="D80" s="13" t="s">
        <v>213</v>
      </c>
      <c r="E80" s="136">
        <v>16954381</v>
      </c>
      <c r="F80" s="136">
        <v>41426400</v>
      </c>
      <c r="G80" s="141">
        <f t="shared" si="21"/>
        <v>58380781</v>
      </c>
      <c r="H80" s="136">
        <v>3513923</v>
      </c>
      <c r="I80" s="136">
        <v>12325441</v>
      </c>
      <c r="J80" s="141">
        <f t="shared" si="22"/>
        <v>15839364</v>
      </c>
    </row>
    <row r="81" spans="1:10" x14ac:dyDescent="0.35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35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35">
      <c r="A83" s="1" t="s">
        <v>220</v>
      </c>
      <c r="B83" s="8"/>
      <c r="C83" s="1" t="s">
        <v>221</v>
      </c>
      <c r="D83" s="11" t="s">
        <v>222</v>
      </c>
      <c r="E83" s="137">
        <v>147467</v>
      </c>
      <c r="F83" s="137">
        <v>599144</v>
      </c>
      <c r="G83" s="141">
        <f t="shared" si="21"/>
        <v>746611</v>
      </c>
      <c r="H83" s="137">
        <v>151016</v>
      </c>
      <c r="I83" s="137">
        <v>366906</v>
      </c>
      <c r="J83" s="141">
        <f t="shared" si="22"/>
        <v>517922</v>
      </c>
    </row>
    <row r="84" spans="1:10" x14ac:dyDescent="0.35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402464932</v>
      </c>
      <c r="F84" s="142">
        <f t="shared" ref="F84:I84" si="26">F85+F89+F93</f>
        <v>459521335</v>
      </c>
      <c r="G84" s="141">
        <f t="shared" si="21"/>
        <v>861986267</v>
      </c>
      <c r="H84" s="142">
        <f t="shared" si="26"/>
        <v>386343915</v>
      </c>
      <c r="I84" s="142">
        <f t="shared" si="26"/>
        <v>464769036</v>
      </c>
      <c r="J84" s="141">
        <f t="shared" si="22"/>
        <v>851112951</v>
      </c>
    </row>
    <row r="85" spans="1:10" x14ac:dyDescent="0.35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378072485</v>
      </c>
      <c r="F85" s="143">
        <f t="shared" ref="F85:I85" si="27">F86+F87+F88</f>
        <v>15005026</v>
      </c>
      <c r="G85" s="141">
        <f t="shared" si="21"/>
        <v>393077511</v>
      </c>
      <c r="H85" s="143">
        <f t="shared" si="27"/>
        <v>373508979</v>
      </c>
      <c r="I85" s="143">
        <f t="shared" si="27"/>
        <v>14592663</v>
      </c>
      <c r="J85" s="141">
        <f t="shared" si="22"/>
        <v>388101642</v>
      </c>
    </row>
    <row r="86" spans="1:10" x14ac:dyDescent="0.35">
      <c r="A86" s="5" t="s">
        <v>229</v>
      </c>
      <c r="B86" s="8"/>
      <c r="C86" s="5" t="s">
        <v>101</v>
      </c>
      <c r="D86" s="7" t="s">
        <v>230</v>
      </c>
      <c r="E86" s="136">
        <v>365503431</v>
      </c>
      <c r="F86" s="136">
        <v>14365027</v>
      </c>
      <c r="G86" s="141">
        <f t="shared" si="21"/>
        <v>379868458</v>
      </c>
      <c r="H86" s="136">
        <v>350478940</v>
      </c>
      <c r="I86" s="136">
        <v>13942421</v>
      </c>
      <c r="J86" s="141">
        <f t="shared" si="22"/>
        <v>364421361</v>
      </c>
    </row>
    <row r="87" spans="1:10" x14ac:dyDescent="0.35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35">
      <c r="A88" s="5" t="s">
        <v>233</v>
      </c>
      <c r="B88" s="8"/>
      <c r="C88" s="5" t="s">
        <v>61</v>
      </c>
      <c r="D88" s="7" t="s">
        <v>234</v>
      </c>
      <c r="E88" s="136">
        <v>12569054</v>
      </c>
      <c r="F88" s="136">
        <v>639999</v>
      </c>
      <c r="G88" s="141">
        <f t="shared" si="21"/>
        <v>13209053</v>
      </c>
      <c r="H88" s="136">
        <v>23030039</v>
      </c>
      <c r="I88" s="136">
        <v>650242</v>
      </c>
      <c r="J88" s="141">
        <f t="shared" si="22"/>
        <v>23680281</v>
      </c>
    </row>
    <row r="89" spans="1:10" x14ac:dyDescent="0.35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24392447</v>
      </c>
      <c r="F89" s="143">
        <f t="shared" ref="F89:I89" si="28">F90+F91+F92</f>
        <v>0</v>
      </c>
      <c r="G89" s="141">
        <f t="shared" si="21"/>
        <v>24392447</v>
      </c>
      <c r="H89" s="143">
        <f t="shared" si="28"/>
        <v>12834936</v>
      </c>
      <c r="I89" s="143">
        <f t="shared" si="28"/>
        <v>0</v>
      </c>
      <c r="J89" s="141">
        <f t="shared" si="22"/>
        <v>12834936</v>
      </c>
    </row>
    <row r="90" spans="1:10" x14ac:dyDescent="0.35">
      <c r="A90" s="5" t="s">
        <v>237</v>
      </c>
      <c r="B90" s="8"/>
      <c r="C90" s="5" t="s">
        <v>112</v>
      </c>
      <c r="D90" s="7" t="s">
        <v>230</v>
      </c>
      <c r="E90" s="136">
        <v>21480024</v>
      </c>
      <c r="F90" s="140">
        <v>0</v>
      </c>
      <c r="G90" s="141">
        <f t="shared" si="21"/>
        <v>21480024</v>
      </c>
      <c r="H90" s="136">
        <v>9278280</v>
      </c>
      <c r="I90" s="140">
        <v>0</v>
      </c>
      <c r="J90" s="141">
        <f t="shared" si="22"/>
        <v>9278280</v>
      </c>
    </row>
    <row r="91" spans="1:10" x14ac:dyDescent="0.35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35">
      <c r="A92" s="5" t="s">
        <v>239</v>
      </c>
      <c r="B92" s="8"/>
      <c r="C92" s="5" t="s">
        <v>75</v>
      </c>
      <c r="D92" s="7" t="s">
        <v>234</v>
      </c>
      <c r="E92" s="136">
        <v>2912423</v>
      </c>
      <c r="F92" s="136">
        <v>0</v>
      </c>
      <c r="G92" s="141">
        <f t="shared" si="21"/>
        <v>2912423</v>
      </c>
      <c r="H92" s="136">
        <v>3556656</v>
      </c>
      <c r="I92" s="136">
        <v>0</v>
      </c>
      <c r="J92" s="141">
        <f t="shared" si="22"/>
        <v>3556656</v>
      </c>
    </row>
    <row r="93" spans="1:10" x14ac:dyDescent="0.35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444516309</v>
      </c>
      <c r="G93" s="141">
        <f t="shared" si="21"/>
        <v>444516309</v>
      </c>
      <c r="H93" s="143">
        <f t="shared" si="29"/>
        <v>0</v>
      </c>
      <c r="I93" s="143">
        <f t="shared" si="29"/>
        <v>450176373</v>
      </c>
      <c r="J93" s="141">
        <f t="shared" si="22"/>
        <v>450176373</v>
      </c>
    </row>
    <row r="94" spans="1:10" ht="15.5" x14ac:dyDescent="0.35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117318118</v>
      </c>
      <c r="G94" s="141">
        <f t="shared" si="21"/>
        <v>117318118</v>
      </c>
      <c r="H94" s="136">
        <v>0</v>
      </c>
      <c r="I94" s="140">
        <v>124036073</v>
      </c>
      <c r="J94" s="141">
        <f t="shared" si="22"/>
        <v>124036073</v>
      </c>
    </row>
    <row r="95" spans="1:10" ht="15.5" x14ac:dyDescent="0.35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5" x14ac:dyDescent="0.35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327198191</v>
      </c>
      <c r="G96" s="141">
        <f t="shared" si="21"/>
        <v>327198191</v>
      </c>
      <c r="H96" s="136">
        <v>0</v>
      </c>
      <c r="I96" s="136">
        <v>326140300</v>
      </c>
      <c r="J96" s="141">
        <f t="shared" si="22"/>
        <v>326140300</v>
      </c>
    </row>
    <row r="97" spans="1:10" ht="15.5" x14ac:dyDescent="0.35">
      <c r="A97" s="1" t="s">
        <v>245</v>
      </c>
      <c r="B97" s="8"/>
      <c r="C97" s="1" t="s">
        <v>246</v>
      </c>
      <c r="D97" s="11" t="s">
        <v>247</v>
      </c>
      <c r="E97" s="169">
        <v>3499</v>
      </c>
      <c r="F97" s="169">
        <v>4021037</v>
      </c>
      <c r="G97" s="141">
        <f t="shared" si="21"/>
        <v>4024536</v>
      </c>
      <c r="H97" s="137">
        <v>12223</v>
      </c>
      <c r="I97" s="137">
        <v>3991551</v>
      </c>
      <c r="J97" s="141">
        <f t="shared" si="22"/>
        <v>4003774</v>
      </c>
    </row>
    <row r="98" spans="1:10" ht="15.5" x14ac:dyDescent="0.35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35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478484</v>
      </c>
      <c r="F99" s="142">
        <f t="shared" ref="F99:I99" si="30">F100+F101</f>
        <v>8007169</v>
      </c>
      <c r="G99" s="141">
        <f t="shared" si="21"/>
        <v>8485653</v>
      </c>
      <c r="H99" s="142">
        <f t="shared" si="30"/>
        <v>426625</v>
      </c>
      <c r="I99" s="142">
        <f t="shared" si="30"/>
        <v>7499523</v>
      </c>
      <c r="J99" s="141">
        <f t="shared" si="22"/>
        <v>7926148</v>
      </c>
    </row>
    <row r="100" spans="1:10" x14ac:dyDescent="0.35">
      <c r="A100" s="5" t="s">
        <v>255</v>
      </c>
      <c r="B100" s="8"/>
      <c r="C100" s="5" t="s">
        <v>14</v>
      </c>
      <c r="D100" s="15" t="s">
        <v>256</v>
      </c>
      <c r="E100" s="136">
        <v>405514</v>
      </c>
      <c r="F100" s="136">
        <v>7679540</v>
      </c>
      <c r="G100" s="141">
        <f t="shared" si="21"/>
        <v>8085054</v>
      </c>
      <c r="H100" s="136">
        <v>376329</v>
      </c>
      <c r="I100" s="136">
        <v>7171894</v>
      </c>
      <c r="J100" s="141">
        <f t="shared" si="22"/>
        <v>7548223</v>
      </c>
    </row>
    <row r="101" spans="1:10" x14ac:dyDescent="0.35">
      <c r="A101" s="5" t="s">
        <v>257</v>
      </c>
      <c r="B101" s="8"/>
      <c r="C101" s="5" t="s">
        <v>17</v>
      </c>
      <c r="D101" s="15" t="s">
        <v>258</v>
      </c>
      <c r="E101" s="136">
        <v>72970</v>
      </c>
      <c r="F101" s="136">
        <v>327629</v>
      </c>
      <c r="G101" s="141">
        <f t="shared" si="21"/>
        <v>400599</v>
      </c>
      <c r="H101" s="136">
        <v>50296</v>
      </c>
      <c r="I101" s="136">
        <v>327629</v>
      </c>
      <c r="J101" s="141">
        <f t="shared" si="22"/>
        <v>377925</v>
      </c>
    </row>
    <row r="102" spans="1:10" x14ac:dyDescent="0.35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4066910</v>
      </c>
      <c r="F102" s="142">
        <f t="shared" ref="F102:I102" si="31">F103+F104</f>
        <v>33825783</v>
      </c>
      <c r="G102" s="141">
        <f t="shared" si="21"/>
        <v>37892693</v>
      </c>
      <c r="H102" s="142">
        <f t="shared" si="31"/>
        <v>4963864</v>
      </c>
      <c r="I102" s="142">
        <f t="shared" si="31"/>
        <v>37785233</v>
      </c>
      <c r="J102" s="141">
        <f t="shared" si="22"/>
        <v>42749097</v>
      </c>
    </row>
    <row r="103" spans="1:10" x14ac:dyDescent="0.35">
      <c r="A103" s="5" t="s">
        <v>263</v>
      </c>
      <c r="B103" s="8"/>
      <c r="C103" s="5" t="s">
        <v>14</v>
      </c>
      <c r="D103" s="15" t="s">
        <v>264</v>
      </c>
      <c r="E103" s="136">
        <v>3801081</v>
      </c>
      <c r="F103" s="136">
        <v>20229017</v>
      </c>
      <c r="G103" s="141">
        <f t="shared" si="21"/>
        <v>24030098</v>
      </c>
      <c r="H103" s="136">
        <v>4230830</v>
      </c>
      <c r="I103" s="136">
        <v>23380850</v>
      </c>
      <c r="J103" s="141">
        <f t="shared" si="22"/>
        <v>27611680</v>
      </c>
    </row>
    <row r="104" spans="1:10" x14ac:dyDescent="0.35">
      <c r="A104" s="5" t="s">
        <v>265</v>
      </c>
      <c r="B104" s="8"/>
      <c r="C104" s="5" t="s">
        <v>17</v>
      </c>
      <c r="D104" s="15" t="s">
        <v>266</v>
      </c>
      <c r="E104" s="136">
        <v>265829</v>
      </c>
      <c r="F104" s="136">
        <v>13596766</v>
      </c>
      <c r="G104" s="141">
        <f t="shared" si="21"/>
        <v>13862595</v>
      </c>
      <c r="H104" s="136">
        <v>733034</v>
      </c>
      <c r="I104" s="136">
        <v>14404383</v>
      </c>
      <c r="J104" s="141">
        <f t="shared" si="22"/>
        <v>15137417</v>
      </c>
    </row>
    <row r="105" spans="1:10" x14ac:dyDescent="0.35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994024</v>
      </c>
      <c r="F105" s="142">
        <f t="shared" ref="F105:I105" si="32">F106+F107+F108+F109+F110</f>
        <v>47246171</v>
      </c>
      <c r="G105" s="141">
        <f t="shared" si="21"/>
        <v>48240195</v>
      </c>
      <c r="H105" s="142">
        <f t="shared" si="32"/>
        <v>956730</v>
      </c>
      <c r="I105" s="142">
        <f t="shared" si="32"/>
        <v>51453903</v>
      </c>
      <c r="J105" s="141">
        <f t="shared" si="22"/>
        <v>52410633</v>
      </c>
    </row>
    <row r="106" spans="1:10" x14ac:dyDescent="0.35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79534</v>
      </c>
      <c r="G106" s="141">
        <f t="shared" si="21"/>
        <v>79534</v>
      </c>
      <c r="H106" s="136">
        <v>0</v>
      </c>
      <c r="I106" s="136">
        <v>45451</v>
      </c>
      <c r="J106" s="141">
        <f t="shared" si="22"/>
        <v>45451</v>
      </c>
    </row>
    <row r="107" spans="1:10" x14ac:dyDescent="0.35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35">
      <c r="A108" s="5" t="s">
        <v>275</v>
      </c>
      <c r="B108" s="8"/>
      <c r="C108" s="5" t="s">
        <v>28</v>
      </c>
      <c r="D108" s="7" t="s">
        <v>276</v>
      </c>
      <c r="E108" s="136">
        <v>18872</v>
      </c>
      <c r="F108" s="136">
        <v>72193</v>
      </c>
      <c r="G108" s="141">
        <f t="shared" si="21"/>
        <v>91065</v>
      </c>
      <c r="H108" s="136">
        <v>28812</v>
      </c>
      <c r="I108" s="136">
        <v>193646</v>
      </c>
      <c r="J108" s="141">
        <f t="shared" si="22"/>
        <v>222458</v>
      </c>
    </row>
    <row r="109" spans="1:10" x14ac:dyDescent="0.35">
      <c r="A109" s="5" t="s">
        <v>277</v>
      </c>
      <c r="B109" s="8"/>
      <c r="C109" s="5" t="s">
        <v>182</v>
      </c>
      <c r="D109" s="15" t="s">
        <v>278</v>
      </c>
      <c r="E109" s="136">
        <v>0</v>
      </c>
      <c r="F109" s="136">
        <v>212528</v>
      </c>
      <c r="G109" s="141">
        <f t="shared" si="21"/>
        <v>212528</v>
      </c>
      <c r="H109" s="136">
        <v>0</v>
      </c>
      <c r="I109" s="136">
        <v>212528</v>
      </c>
      <c r="J109" s="141">
        <f t="shared" si="22"/>
        <v>212528</v>
      </c>
    </row>
    <row r="110" spans="1:10" x14ac:dyDescent="0.35">
      <c r="A110" s="5" t="s">
        <v>279</v>
      </c>
      <c r="B110" s="8"/>
      <c r="C110" s="5" t="s">
        <v>186</v>
      </c>
      <c r="D110" s="15" t="s">
        <v>280</v>
      </c>
      <c r="E110" s="136">
        <v>975152</v>
      </c>
      <c r="F110" s="136">
        <v>46881916</v>
      </c>
      <c r="G110" s="141">
        <f t="shared" si="21"/>
        <v>47857068</v>
      </c>
      <c r="H110" s="136">
        <v>927918</v>
      </c>
      <c r="I110" s="136">
        <v>51002278</v>
      </c>
      <c r="J110" s="141">
        <f t="shared" si="22"/>
        <v>51930196</v>
      </c>
    </row>
    <row r="111" spans="1:10" x14ac:dyDescent="0.35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9790278</v>
      </c>
      <c r="F111" s="142">
        <f t="shared" ref="F111:I111" si="33">F112+F113+F114</f>
        <v>52728648</v>
      </c>
      <c r="G111" s="141">
        <f t="shared" si="21"/>
        <v>62518926</v>
      </c>
      <c r="H111" s="142">
        <f t="shared" si="33"/>
        <v>10607749</v>
      </c>
      <c r="I111" s="142">
        <f t="shared" si="33"/>
        <v>52868276</v>
      </c>
      <c r="J111" s="141">
        <f t="shared" si="22"/>
        <v>63476025</v>
      </c>
    </row>
    <row r="112" spans="1:10" x14ac:dyDescent="0.35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1047</v>
      </c>
      <c r="G112" s="141">
        <f t="shared" si="21"/>
        <v>1047</v>
      </c>
      <c r="H112" s="136">
        <v>0</v>
      </c>
      <c r="I112" s="136">
        <v>935</v>
      </c>
      <c r="J112" s="141">
        <f t="shared" si="22"/>
        <v>935</v>
      </c>
    </row>
    <row r="113" spans="1:10" x14ac:dyDescent="0.35">
      <c r="A113" s="5" t="s">
        <v>287</v>
      </c>
      <c r="B113" s="8"/>
      <c r="C113" s="5" t="s">
        <v>17</v>
      </c>
      <c r="D113" s="15" t="s">
        <v>288</v>
      </c>
      <c r="E113" s="136">
        <v>2570106</v>
      </c>
      <c r="F113" s="136">
        <v>15248722</v>
      </c>
      <c r="G113" s="141">
        <f t="shared" si="21"/>
        <v>17818828</v>
      </c>
      <c r="H113" s="136">
        <v>3197671</v>
      </c>
      <c r="I113" s="136">
        <v>16467288</v>
      </c>
      <c r="J113" s="141">
        <f t="shared" si="22"/>
        <v>19664959</v>
      </c>
    </row>
    <row r="114" spans="1:10" x14ac:dyDescent="0.35">
      <c r="A114" s="5" t="s">
        <v>289</v>
      </c>
      <c r="B114" s="8"/>
      <c r="C114" s="5" t="s">
        <v>28</v>
      </c>
      <c r="D114" s="15" t="s">
        <v>290</v>
      </c>
      <c r="E114" s="136">
        <v>7220172</v>
      </c>
      <c r="F114" s="136">
        <v>37478879</v>
      </c>
      <c r="G114" s="141">
        <f t="shared" si="21"/>
        <v>44699051</v>
      </c>
      <c r="H114" s="136">
        <v>7410078</v>
      </c>
      <c r="I114" s="136">
        <v>36400053</v>
      </c>
      <c r="J114" s="141">
        <f t="shared" si="22"/>
        <v>43810131</v>
      </c>
    </row>
    <row r="115" spans="1:10" ht="27" x14ac:dyDescent="0.35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501569955</v>
      </c>
      <c r="F115" s="142">
        <f t="shared" ref="F115:I115" si="34">F62+F82+F83+F84+F97+F98+F99+F102+F105+F111</f>
        <v>1286735817</v>
      </c>
      <c r="G115" s="141">
        <f t="shared" si="21"/>
        <v>1788305772</v>
      </c>
      <c r="H115" s="142">
        <f t="shared" si="34"/>
        <v>478649854</v>
      </c>
      <c r="I115" s="142">
        <f t="shared" si="34"/>
        <v>1275240399</v>
      </c>
      <c r="J115" s="141">
        <f t="shared" si="22"/>
        <v>1753890253</v>
      </c>
    </row>
    <row r="116" spans="1:10" x14ac:dyDescent="0.35">
      <c r="A116" s="1" t="s">
        <v>295</v>
      </c>
      <c r="B116" s="8"/>
      <c r="C116" s="1" t="s">
        <v>296</v>
      </c>
      <c r="D116" s="11" t="s">
        <v>157</v>
      </c>
      <c r="E116" s="137">
        <v>12307214</v>
      </c>
      <c r="F116" s="137">
        <v>71543758</v>
      </c>
      <c r="G116" s="141">
        <f t="shared" si="21"/>
        <v>83850972</v>
      </c>
      <c r="H116" s="137">
        <v>13637195</v>
      </c>
      <c r="I116" s="137">
        <v>72956467</v>
      </c>
      <c r="J116" s="141">
        <f t="shared" si="22"/>
        <v>86593662</v>
      </c>
    </row>
    <row r="117" spans="1:10" x14ac:dyDescent="0.3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topLeftCell="A43" zoomScale="85" zoomScaleNormal="85" workbookViewId="0">
      <selection activeCell="I14" sqref="I14"/>
    </sheetView>
  </sheetViews>
  <sheetFormatPr defaultColWidth="7.26953125" defaultRowHeight="14.5" x14ac:dyDescent="0.35"/>
  <cols>
    <col min="2" max="2" width="17.7265625" customWidth="1"/>
    <col min="4" max="4" width="19.26953125" customWidth="1"/>
    <col min="5" max="16" width="16.7265625" customWidth="1"/>
  </cols>
  <sheetData>
    <row r="1" spans="1:16" ht="15.5" x14ac:dyDescent="0.35">
      <c r="A1" s="261" t="s">
        <v>298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x14ac:dyDescent="0.35">
      <c r="A2" s="256" t="s">
        <v>704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x14ac:dyDescent="0.35">
      <c r="A3" s="269" t="s">
        <v>299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35">
      <c r="A4" s="274" t="s">
        <v>0</v>
      </c>
      <c r="B4" s="272" t="s">
        <v>1</v>
      </c>
      <c r="C4" s="272" t="s">
        <v>2</v>
      </c>
      <c r="D4" s="270" t="s">
        <v>3</v>
      </c>
      <c r="E4" s="265" t="s">
        <v>536</v>
      </c>
      <c r="F4" s="266"/>
      <c r="G4" s="266"/>
      <c r="H4" s="266"/>
      <c r="I4" s="266"/>
      <c r="J4" s="266"/>
      <c r="K4" s="267" t="s">
        <v>537</v>
      </c>
      <c r="L4" s="268"/>
      <c r="M4" s="268"/>
      <c r="N4" s="268"/>
      <c r="O4" s="268"/>
      <c r="P4" s="268"/>
    </row>
    <row r="5" spans="1:16" ht="33" customHeight="1" x14ac:dyDescent="0.35">
      <c r="A5" s="274"/>
      <c r="B5" s="272"/>
      <c r="C5" s="272"/>
      <c r="D5" s="270"/>
      <c r="E5" s="262" t="s">
        <v>301</v>
      </c>
      <c r="F5" s="263"/>
      <c r="G5" s="263"/>
      <c r="H5" s="264" t="s">
        <v>302</v>
      </c>
      <c r="I5" s="263"/>
      <c r="J5" s="263"/>
      <c r="K5" s="262" t="s">
        <v>301</v>
      </c>
      <c r="L5" s="263"/>
      <c r="M5" s="263"/>
      <c r="N5" s="264" t="s">
        <v>302</v>
      </c>
      <c r="O5" s="263"/>
      <c r="P5" s="263"/>
    </row>
    <row r="6" spans="1:16" x14ac:dyDescent="0.35">
      <c r="A6" s="275"/>
      <c r="B6" s="273"/>
      <c r="C6" s="273"/>
      <c r="D6" s="27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6" x14ac:dyDescent="0.35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2838485</v>
      </c>
      <c r="F7" s="142">
        <f t="shared" ref="F7:O7" si="0">F8+F9+F10</f>
        <v>101502695</v>
      </c>
      <c r="G7" s="142">
        <f>E7+F7</f>
        <v>104341180</v>
      </c>
      <c r="H7" s="142">
        <f t="shared" si="0"/>
        <v>3324552</v>
      </c>
      <c r="I7" s="142">
        <f t="shared" si="0"/>
        <v>117654988</v>
      </c>
      <c r="J7" s="142">
        <f>H7+I7</f>
        <v>120979540</v>
      </c>
      <c r="K7" s="142">
        <f t="shared" si="0"/>
        <v>2838485</v>
      </c>
      <c r="L7" s="142">
        <f t="shared" si="0"/>
        <v>101502695</v>
      </c>
      <c r="M7" s="142">
        <f>K7+L7</f>
        <v>104341180</v>
      </c>
      <c r="N7" s="142">
        <f t="shared" si="0"/>
        <v>3324552</v>
      </c>
      <c r="O7" s="142">
        <f t="shared" si="0"/>
        <v>117654988</v>
      </c>
      <c r="P7" s="142">
        <f>N7+O7</f>
        <v>120979540</v>
      </c>
    </row>
    <row r="8" spans="1:16" x14ac:dyDescent="0.35">
      <c r="A8" s="5" t="s">
        <v>13</v>
      </c>
      <c r="B8" s="8"/>
      <c r="C8" s="5" t="s">
        <v>14</v>
      </c>
      <c r="D8" s="7" t="s">
        <v>99</v>
      </c>
      <c r="E8" s="136">
        <v>2697881</v>
      </c>
      <c r="F8" s="136">
        <v>1314771</v>
      </c>
      <c r="G8" s="142">
        <f t="shared" ref="G8:G71" si="1">E8+F8</f>
        <v>4012652</v>
      </c>
      <c r="H8" s="136">
        <v>3144207</v>
      </c>
      <c r="I8" s="136">
        <v>1211369</v>
      </c>
      <c r="J8" s="142">
        <f t="shared" ref="J8:J71" si="2">H8+I8</f>
        <v>4355576</v>
      </c>
      <c r="K8" s="136">
        <v>2697881</v>
      </c>
      <c r="L8" s="136">
        <v>1314771</v>
      </c>
      <c r="M8" s="142">
        <f t="shared" ref="M8:M71" si="3">K8+L8</f>
        <v>4012652</v>
      </c>
      <c r="N8" s="136">
        <v>3144207</v>
      </c>
      <c r="O8" s="136">
        <v>1211369</v>
      </c>
      <c r="P8" s="142">
        <f t="shared" ref="P8:P71" si="4">N8+O8</f>
        <v>4355576</v>
      </c>
    </row>
    <row r="9" spans="1:16" ht="26" x14ac:dyDescent="0.35">
      <c r="A9" s="5" t="s">
        <v>16</v>
      </c>
      <c r="B9" s="8"/>
      <c r="C9" s="5" t="s">
        <v>17</v>
      </c>
      <c r="D9" s="7" t="s">
        <v>110</v>
      </c>
      <c r="E9" s="136">
        <v>140604</v>
      </c>
      <c r="F9" s="136">
        <v>0</v>
      </c>
      <c r="G9" s="142">
        <f t="shared" si="1"/>
        <v>140604</v>
      </c>
      <c r="H9" s="136">
        <v>180345</v>
      </c>
      <c r="I9" s="136">
        <v>0</v>
      </c>
      <c r="J9" s="142">
        <f t="shared" si="2"/>
        <v>180345</v>
      </c>
      <c r="K9" s="136">
        <v>140604</v>
      </c>
      <c r="L9" s="136">
        <v>0</v>
      </c>
      <c r="M9" s="142">
        <f t="shared" si="3"/>
        <v>140604</v>
      </c>
      <c r="N9" s="136">
        <v>180345</v>
      </c>
      <c r="O9" s="136">
        <v>0</v>
      </c>
      <c r="P9" s="142">
        <f t="shared" si="4"/>
        <v>180345</v>
      </c>
    </row>
    <row r="10" spans="1:16" x14ac:dyDescent="0.3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100187924</v>
      </c>
      <c r="G10" s="142">
        <f t="shared" si="1"/>
        <v>100187924</v>
      </c>
      <c r="H10" s="136">
        <v>0</v>
      </c>
      <c r="I10" s="136">
        <v>116443619</v>
      </c>
      <c r="J10" s="142">
        <f t="shared" si="2"/>
        <v>116443619</v>
      </c>
      <c r="K10" s="136">
        <v>0</v>
      </c>
      <c r="L10" s="136">
        <v>100187924</v>
      </c>
      <c r="M10" s="142">
        <f t="shared" si="3"/>
        <v>100187924</v>
      </c>
      <c r="N10" s="136">
        <v>0</v>
      </c>
      <c r="O10" s="136">
        <v>116443619</v>
      </c>
      <c r="P10" s="142">
        <f t="shared" si="4"/>
        <v>116443619</v>
      </c>
    </row>
    <row r="11" spans="1:16" ht="26" x14ac:dyDescent="0.35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-823442</v>
      </c>
      <c r="F11" s="142">
        <f t="shared" ref="F11:O11" si="5">SUM(F12:F18)</f>
        <v>-85555511</v>
      </c>
      <c r="G11" s="142">
        <f t="shared" si="1"/>
        <v>-86378953</v>
      </c>
      <c r="H11" s="142">
        <f t="shared" si="5"/>
        <v>-1777848</v>
      </c>
      <c r="I11" s="142">
        <f t="shared" si="5"/>
        <v>-105597297</v>
      </c>
      <c r="J11" s="142">
        <f t="shared" si="2"/>
        <v>-107375145</v>
      </c>
      <c r="K11" s="142">
        <f t="shared" si="5"/>
        <v>-823442</v>
      </c>
      <c r="L11" s="142">
        <f t="shared" si="5"/>
        <v>-85555511</v>
      </c>
      <c r="M11" s="142">
        <f t="shared" si="3"/>
        <v>-86378953</v>
      </c>
      <c r="N11" s="142">
        <f t="shared" si="5"/>
        <v>-1777848</v>
      </c>
      <c r="O11" s="142">
        <f t="shared" si="5"/>
        <v>-105597297</v>
      </c>
      <c r="P11" s="142">
        <f t="shared" si="4"/>
        <v>-107375145</v>
      </c>
    </row>
    <row r="12" spans="1:16" x14ac:dyDescent="0.35">
      <c r="A12" s="5" t="s">
        <v>25</v>
      </c>
      <c r="B12" s="8"/>
      <c r="C12" s="5" t="s">
        <v>14</v>
      </c>
      <c r="D12" s="7" t="s">
        <v>307</v>
      </c>
      <c r="E12" s="136">
        <v>-747921</v>
      </c>
      <c r="F12" s="136">
        <v>-56938390</v>
      </c>
      <c r="G12" s="142">
        <f t="shared" si="1"/>
        <v>-57686311</v>
      </c>
      <c r="H12" s="136">
        <v>-480923</v>
      </c>
      <c r="I12" s="136">
        <v>-65905860</v>
      </c>
      <c r="J12" s="142">
        <f t="shared" si="2"/>
        <v>-66386783</v>
      </c>
      <c r="K12" s="136">
        <v>-747921</v>
      </c>
      <c r="L12" s="136">
        <v>-56938390</v>
      </c>
      <c r="M12" s="142">
        <f t="shared" si="3"/>
        <v>-57686311</v>
      </c>
      <c r="N12" s="136">
        <v>-480923</v>
      </c>
      <c r="O12" s="136">
        <v>-65905860</v>
      </c>
      <c r="P12" s="142">
        <f t="shared" si="4"/>
        <v>-66386783</v>
      </c>
    </row>
    <row r="13" spans="1:16" x14ac:dyDescent="0.35">
      <c r="A13" s="5" t="s">
        <v>27</v>
      </c>
      <c r="B13" s="8"/>
      <c r="C13" s="5" t="s">
        <v>17</v>
      </c>
      <c r="D13" s="7" t="s">
        <v>308</v>
      </c>
      <c r="E13" s="136">
        <v>-335160</v>
      </c>
      <c r="F13" s="136">
        <v>-9893057</v>
      </c>
      <c r="G13" s="142">
        <f t="shared" si="1"/>
        <v>-10228217</v>
      </c>
      <c r="H13" s="136">
        <v>-582900</v>
      </c>
      <c r="I13" s="136">
        <v>-11131253</v>
      </c>
      <c r="J13" s="142">
        <f t="shared" si="2"/>
        <v>-11714153</v>
      </c>
      <c r="K13" s="136">
        <v>-335160</v>
      </c>
      <c r="L13" s="136">
        <v>-9893057</v>
      </c>
      <c r="M13" s="142">
        <f t="shared" si="3"/>
        <v>-10228217</v>
      </c>
      <c r="N13" s="136">
        <v>-582900</v>
      </c>
      <c r="O13" s="136">
        <v>-11131253</v>
      </c>
      <c r="P13" s="142">
        <f t="shared" si="4"/>
        <v>-11714153</v>
      </c>
    </row>
    <row r="14" spans="1:16" ht="26" x14ac:dyDescent="0.35">
      <c r="A14" s="5" t="s">
        <v>30</v>
      </c>
      <c r="B14" s="8"/>
      <c r="C14" s="5" t="s">
        <v>28</v>
      </c>
      <c r="D14" s="7" t="s">
        <v>309</v>
      </c>
      <c r="E14" s="136">
        <v>912</v>
      </c>
      <c r="F14" s="136">
        <v>-9755959</v>
      </c>
      <c r="G14" s="142">
        <f t="shared" si="1"/>
        <v>-9755047</v>
      </c>
      <c r="H14" s="136">
        <v>0</v>
      </c>
      <c r="I14" s="136">
        <v>-10997154</v>
      </c>
      <c r="J14" s="142">
        <f t="shared" si="2"/>
        <v>-10997154</v>
      </c>
      <c r="K14" s="136">
        <v>912</v>
      </c>
      <c r="L14" s="136">
        <v>-9755959</v>
      </c>
      <c r="M14" s="142">
        <f t="shared" si="3"/>
        <v>-9755047</v>
      </c>
      <c r="N14" s="136">
        <v>0</v>
      </c>
      <c r="O14" s="136">
        <v>-10997154</v>
      </c>
      <c r="P14" s="142">
        <f t="shared" si="4"/>
        <v>-10997154</v>
      </c>
    </row>
    <row r="15" spans="1:16" ht="26" x14ac:dyDescent="0.35">
      <c r="A15" s="5" t="s">
        <v>34</v>
      </c>
      <c r="B15" s="8"/>
      <c r="C15" s="5" t="s">
        <v>182</v>
      </c>
      <c r="D15" s="7" t="s">
        <v>310</v>
      </c>
      <c r="E15" s="136">
        <v>-788542</v>
      </c>
      <c r="F15" s="136">
        <v>-17523568</v>
      </c>
      <c r="G15" s="142">
        <f t="shared" si="1"/>
        <v>-18312110</v>
      </c>
      <c r="H15" s="136">
        <v>-816897</v>
      </c>
      <c r="I15" s="136">
        <v>-17460484</v>
      </c>
      <c r="J15" s="142">
        <f t="shared" si="2"/>
        <v>-18277381</v>
      </c>
      <c r="K15" s="136">
        <v>-788542</v>
      </c>
      <c r="L15" s="136">
        <v>-17523568</v>
      </c>
      <c r="M15" s="142">
        <f t="shared" si="3"/>
        <v>-18312110</v>
      </c>
      <c r="N15" s="136">
        <v>-816897</v>
      </c>
      <c r="O15" s="136">
        <v>-17460484</v>
      </c>
      <c r="P15" s="142">
        <f t="shared" si="4"/>
        <v>-18277381</v>
      </c>
    </row>
    <row r="16" spans="1:16" ht="26" x14ac:dyDescent="0.3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39" x14ac:dyDescent="0.35">
      <c r="A17" s="5" t="s">
        <v>41</v>
      </c>
      <c r="B17" s="8"/>
      <c r="C17" s="5" t="s">
        <v>199</v>
      </c>
      <c r="D17" s="7" t="s">
        <v>312</v>
      </c>
      <c r="E17" s="136">
        <v>1601608</v>
      </c>
      <c r="F17" s="136">
        <v>-233477</v>
      </c>
      <c r="G17" s="142">
        <f t="shared" si="1"/>
        <v>1368131</v>
      </c>
      <c r="H17" s="136">
        <v>-137872</v>
      </c>
      <c r="I17" s="136">
        <v>726253</v>
      </c>
      <c r="J17" s="142">
        <f t="shared" si="2"/>
        <v>588381</v>
      </c>
      <c r="K17" s="136">
        <v>1601608</v>
      </c>
      <c r="L17" s="136">
        <v>-233477</v>
      </c>
      <c r="M17" s="142">
        <f t="shared" si="3"/>
        <v>1368131</v>
      </c>
      <c r="N17" s="136">
        <v>-137872</v>
      </c>
      <c r="O17" s="136">
        <v>726253</v>
      </c>
      <c r="P17" s="142">
        <f t="shared" si="4"/>
        <v>588381</v>
      </c>
    </row>
    <row r="18" spans="1:16" ht="26" x14ac:dyDescent="0.35">
      <c r="A18" s="5" t="s">
        <v>43</v>
      </c>
      <c r="B18" s="8"/>
      <c r="C18" s="5" t="s">
        <v>209</v>
      </c>
      <c r="D18" s="7" t="s">
        <v>313</v>
      </c>
      <c r="E18" s="136">
        <v>-554339</v>
      </c>
      <c r="F18" s="136">
        <v>8788940</v>
      </c>
      <c r="G18" s="142">
        <f t="shared" si="1"/>
        <v>8234601</v>
      </c>
      <c r="H18" s="136">
        <v>240744</v>
      </c>
      <c r="I18" s="136">
        <v>-828799</v>
      </c>
      <c r="J18" s="142">
        <f t="shared" si="2"/>
        <v>-588055</v>
      </c>
      <c r="K18" s="136">
        <v>-554339</v>
      </c>
      <c r="L18" s="136">
        <v>8788940</v>
      </c>
      <c r="M18" s="142">
        <f t="shared" si="3"/>
        <v>8234601</v>
      </c>
      <c r="N18" s="136">
        <v>240744</v>
      </c>
      <c r="O18" s="136">
        <v>-828799</v>
      </c>
      <c r="P18" s="142">
        <f t="shared" si="4"/>
        <v>-588055</v>
      </c>
    </row>
    <row r="19" spans="1:16" ht="26" x14ac:dyDescent="0.35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-11950</v>
      </c>
      <c r="F19" s="142">
        <f t="shared" ref="F19:O19" si="6">F20+F21</f>
        <v>-6955603</v>
      </c>
      <c r="G19" s="142">
        <f t="shared" si="1"/>
        <v>-6967553</v>
      </c>
      <c r="H19" s="142">
        <f t="shared" si="6"/>
        <v>-12189</v>
      </c>
      <c r="I19" s="142">
        <f t="shared" si="6"/>
        <v>-2507252</v>
      </c>
      <c r="J19" s="142">
        <f t="shared" si="2"/>
        <v>-2519441</v>
      </c>
      <c r="K19" s="142">
        <f t="shared" si="6"/>
        <v>-11950</v>
      </c>
      <c r="L19" s="142">
        <f t="shared" si="6"/>
        <v>-6955603</v>
      </c>
      <c r="M19" s="142">
        <f t="shared" si="3"/>
        <v>-6967553</v>
      </c>
      <c r="N19" s="142">
        <f t="shared" si="6"/>
        <v>-12189</v>
      </c>
      <c r="O19" s="142">
        <f t="shared" si="6"/>
        <v>-2507252</v>
      </c>
      <c r="P19" s="142">
        <f t="shared" si="4"/>
        <v>-2519441</v>
      </c>
    </row>
    <row r="20" spans="1:16" ht="26" x14ac:dyDescent="0.3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4741665</v>
      </c>
      <c r="G20" s="142">
        <f t="shared" si="1"/>
        <v>4741665</v>
      </c>
      <c r="H20" s="136">
        <v>0</v>
      </c>
      <c r="I20" s="136">
        <v>10797411</v>
      </c>
      <c r="J20" s="142">
        <f t="shared" si="2"/>
        <v>10797411</v>
      </c>
      <c r="K20" s="136">
        <v>0</v>
      </c>
      <c r="L20" s="136">
        <v>4741665</v>
      </c>
      <c r="M20" s="142">
        <f t="shared" si="3"/>
        <v>4741665</v>
      </c>
      <c r="N20" s="136">
        <v>0</v>
      </c>
      <c r="O20" s="136">
        <v>10797411</v>
      </c>
      <c r="P20" s="142">
        <f t="shared" si="4"/>
        <v>10797411</v>
      </c>
    </row>
    <row r="21" spans="1:16" ht="26" x14ac:dyDescent="0.35">
      <c r="A21" s="5" t="s">
        <v>51</v>
      </c>
      <c r="B21" s="8"/>
      <c r="C21" s="5" t="s">
        <v>17</v>
      </c>
      <c r="D21" s="7" t="s">
        <v>317</v>
      </c>
      <c r="E21" s="136">
        <v>-11950</v>
      </c>
      <c r="F21" s="136">
        <v>-11697268</v>
      </c>
      <c r="G21" s="142">
        <f t="shared" si="1"/>
        <v>-11709218</v>
      </c>
      <c r="H21" s="136">
        <v>-12189</v>
      </c>
      <c r="I21" s="136">
        <v>-13304663</v>
      </c>
      <c r="J21" s="142">
        <f t="shared" si="2"/>
        <v>-13316852</v>
      </c>
      <c r="K21" s="136">
        <v>-11950</v>
      </c>
      <c r="L21" s="136">
        <v>-11697268</v>
      </c>
      <c r="M21" s="142">
        <f t="shared" si="3"/>
        <v>-11709218</v>
      </c>
      <c r="N21" s="136">
        <v>-12189</v>
      </c>
      <c r="O21" s="136">
        <v>-13304663</v>
      </c>
      <c r="P21" s="142">
        <f t="shared" si="4"/>
        <v>-13316852</v>
      </c>
    </row>
    <row r="22" spans="1:16" ht="26" x14ac:dyDescent="0.35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2003093</v>
      </c>
      <c r="F22" s="142">
        <f t="shared" ref="F22:O22" si="7">F7+F11+F19</f>
        <v>8991581</v>
      </c>
      <c r="G22" s="142">
        <f t="shared" si="1"/>
        <v>10994674</v>
      </c>
      <c r="H22" s="142">
        <f t="shared" si="7"/>
        <v>1534515</v>
      </c>
      <c r="I22" s="142">
        <f t="shared" si="7"/>
        <v>9550439</v>
      </c>
      <c r="J22" s="142">
        <f t="shared" si="2"/>
        <v>11084954</v>
      </c>
      <c r="K22" s="142">
        <f t="shared" si="7"/>
        <v>2003093</v>
      </c>
      <c r="L22" s="142">
        <f t="shared" si="7"/>
        <v>8991581</v>
      </c>
      <c r="M22" s="142">
        <f t="shared" si="3"/>
        <v>10994674</v>
      </c>
      <c r="N22" s="142">
        <f t="shared" si="7"/>
        <v>1534515</v>
      </c>
      <c r="O22" s="142">
        <f t="shared" si="7"/>
        <v>9550439</v>
      </c>
      <c r="P22" s="142">
        <f t="shared" si="4"/>
        <v>11084954</v>
      </c>
    </row>
    <row r="23" spans="1:16" ht="18" x14ac:dyDescent="0.35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4072471</v>
      </c>
      <c r="F23" s="142">
        <f t="shared" ref="F23:O23" si="8">F24+F29+F30+F31+F32+F33+F37+F38+F39+F40</f>
        <v>8063059</v>
      </c>
      <c r="G23" s="142">
        <f t="shared" si="1"/>
        <v>12135530</v>
      </c>
      <c r="H23" s="142">
        <f t="shared" si="8"/>
        <v>4692954</v>
      </c>
      <c r="I23" s="142">
        <f t="shared" si="8"/>
        <v>9968881</v>
      </c>
      <c r="J23" s="142">
        <f t="shared" si="2"/>
        <v>14661835</v>
      </c>
      <c r="K23" s="142">
        <f t="shared" si="8"/>
        <v>4072471</v>
      </c>
      <c r="L23" s="142">
        <f t="shared" si="8"/>
        <v>8063059</v>
      </c>
      <c r="M23" s="142">
        <f t="shared" si="3"/>
        <v>12135530</v>
      </c>
      <c r="N23" s="142">
        <f t="shared" si="8"/>
        <v>4692954</v>
      </c>
      <c r="O23" s="142">
        <f t="shared" si="8"/>
        <v>9968881</v>
      </c>
      <c r="P23" s="142">
        <f t="shared" si="4"/>
        <v>14661835</v>
      </c>
    </row>
    <row r="24" spans="1:16" ht="39" x14ac:dyDescent="0.35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2684</v>
      </c>
      <c r="F24" s="143">
        <f t="shared" ref="F24:O24" si="9">SUM(F25:F28)</f>
        <v>3528458</v>
      </c>
      <c r="G24" s="142">
        <f t="shared" si="1"/>
        <v>3531142</v>
      </c>
      <c r="H24" s="143">
        <f t="shared" si="9"/>
        <v>2684</v>
      </c>
      <c r="I24" s="143">
        <f t="shared" si="9"/>
        <v>3551506</v>
      </c>
      <c r="J24" s="142">
        <f t="shared" si="2"/>
        <v>3554190</v>
      </c>
      <c r="K24" s="143">
        <f t="shared" si="9"/>
        <v>2684</v>
      </c>
      <c r="L24" s="143">
        <f t="shared" si="9"/>
        <v>3528458</v>
      </c>
      <c r="M24" s="142">
        <f t="shared" si="3"/>
        <v>3531142</v>
      </c>
      <c r="N24" s="143">
        <f t="shared" si="9"/>
        <v>2684</v>
      </c>
      <c r="O24" s="143">
        <f t="shared" si="9"/>
        <v>3551506</v>
      </c>
      <c r="P24" s="142">
        <f t="shared" si="4"/>
        <v>3554190</v>
      </c>
    </row>
    <row r="25" spans="1:16" ht="26" x14ac:dyDescent="0.35">
      <c r="A25" s="5" t="s">
        <v>63</v>
      </c>
      <c r="B25" s="8"/>
      <c r="C25" s="5" t="s">
        <v>101</v>
      </c>
      <c r="D25" s="7" t="s">
        <v>324</v>
      </c>
      <c r="E25" s="136">
        <v>2684</v>
      </c>
      <c r="F25" s="136">
        <v>3348028</v>
      </c>
      <c r="G25" s="142">
        <f t="shared" si="1"/>
        <v>3350712</v>
      </c>
      <c r="H25" s="136">
        <v>2684</v>
      </c>
      <c r="I25" s="136">
        <v>3546201</v>
      </c>
      <c r="J25" s="142">
        <f t="shared" si="2"/>
        <v>3548885</v>
      </c>
      <c r="K25" s="136">
        <v>2684</v>
      </c>
      <c r="L25" s="136">
        <v>3348028</v>
      </c>
      <c r="M25" s="142">
        <f t="shared" si="3"/>
        <v>3350712</v>
      </c>
      <c r="N25" s="136">
        <v>2684</v>
      </c>
      <c r="O25" s="136">
        <v>3546201</v>
      </c>
      <c r="P25" s="142">
        <f t="shared" si="4"/>
        <v>3548885</v>
      </c>
    </row>
    <row r="26" spans="1:16" ht="52" x14ac:dyDescent="0.3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180430</v>
      </c>
      <c r="G26" s="142">
        <f t="shared" si="1"/>
        <v>180430</v>
      </c>
      <c r="H26" s="136">
        <v>0</v>
      </c>
      <c r="I26" s="136">
        <v>5305</v>
      </c>
      <c r="J26" s="142">
        <f t="shared" si="2"/>
        <v>5305</v>
      </c>
      <c r="K26" s="136">
        <v>0</v>
      </c>
      <c r="L26" s="136">
        <v>180430</v>
      </c>
      <c r="M26" s="142">
        <f t="shared" si="3"/>
        <v>180430</v>
      </c>
      <c r="N26" s="136">
        <v>0</v>
      </c>
      <c r="O26" s="136">
        <v>5305</v>
      </c>
      <c r="P26" s="142">
        <f t="shared" si="4"/>
        <v>5305</v>
      </c>
    </row>
    <row r="27" spans="1:16" ht="52" x14ac:dyDescent="0.3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2">
        <f t="shared" si="1"/>
        <v>0</v>
      </c>
      <c r="H27" s="136">
        <v>0</v>
      </c>
      <c r="I27" s="136">
        <v>0</v>
      </c>
      <c r="J27" s="142">
        <f t="shared" si="2"/>
        <v>0</v>
      </c>
      <c r="K27" s="136">
        <v>0</v>
      </c>
      <c r="L27" s="136">
        <v>0</v>
      </c>
      <c r="M27" s="142">
        <f t="shared" si="3"/>
        <v>0</v>
      </c>
      <c r="N27" s="136">
        <v>0</v>
      </c>
      <c r="O27" s="136">
        <v>0</v>
      </c>
      <c r="P27" s="142">
        <f t="shared" si="4"/>
        <v>0</v>
      </c>
    </row>
    <row r="28" spans="1:16" ht="52" x14ac:dyDescent="0.3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39" x14ac:dyDescent="0.35">
      <c r="A29" s="5" t="s">
        <v>74</v>
      </c>
      <c r="B29" s="8"/>
      <c r="C29" s="5" t="s">
        <v>17</v>
      </c>
      <c r="D29" s="7" t="s">
        <v>328</v>
      </c>
      <c r="E29" s="136">
        <v>3164293</v>
      </c>
      <c r="F29" s="136">
        <v>3604242</v>
      </c>
      <c r="G29" s="142">
        <f t="shared" si="1"/>
        <v>6768535</v>
      </c>
      <c r="H29" s="136">
        <v>3171913</v>
      </c>
      <c r="I29" s="136">
        <v>4798866</v>
      </c>
      <c r="J29" s="142">
        <f t="shared" si="2"/>
        <v>7970779</v>
      </c>
      <c r="K29" s="136">
        <v>3164293</v>
      </c>
      <c r="L29" s="136">
        <v>3604242</v>
      </c>
      <c r="M29" s="142">
        <f t="shared" si="3"/>
        <v>6768535</v>
      </c>
      <c r="N29" s="136">
        <v>3171913</v>
      </c>
      <c r="O29" s="136">
        <v>4798866</v>
      </c>
      <c r="P29" s="142">
        <f t="shared" si="4"/>
        <v>7970779</v>
      </c>
    </row>
    <row r="30" spans="1:16" x14ac:dyDescent="0.35">
      <c r="A30" s="5" t="s">
        <v>77</v>
      </c>
      <c r="B30" s="8"/>
      <c r="C30" s="5" t="s">
        <v>28</v>
      </c>
      <c r="D30" s="7" t="s">
        <v>329</v>
      </c>
      <c r="E30" s="136">
        <v>33619</v>
      </c>
      <c r="F30" s="136">
        <v>305854</v>
      </c>
      <c r="G30" s="142">
        <f t="shared" si="1"/>
        <v>339473</v>
      </c>
      <c r="H30" s="136">
        <v>0</v>
      </c>
      <c r="I30" s="136">
        <v>29048</v>
      </c>
      <c r="J30" s="142">
        <f t="shared" si="2"/>
        <v>29048</v>
      </c>
      <c r="K30" s="136">
        <v>33619</v>
      </c>
      <c r="L30" s="136">
        <v>305854</v>
      </c>
      <c r="M30" s="142">
        <f t="shared" si="3"/>
        <v>339473</v>
      </c>
      <c r="N30" s="136">
        <v>0</v>
      </c>
      <c r="O30" s="136">
        <v>29048</v>
      </c>
      <c r="P30" s="142">
        <f t="shared" si="4"/>
        <v>29048</v>
      </c>
    </row>
    <row r="31" spans="1:16" x14ac:dyDescent="0.35">
      <c r="A31" s="5" t="s">
        <v>79</v>
      </c>
      <c r="B31" s="8"/>
      <c r="C31" s="5" t="s">
        <v>182</v>
      </c>
      <c r="D31" s="7" t="s">
        <v>330</v>
      </c>
      <c r="E31" s="136">
        <v>70861</v>
      </c>
      <c r="F31" s="136">
        <v>87351</v>
      </c>
      <c r="G31" s="142">
        <f t="shared" si="1"/>
        <v>158212</v>
      </c>
      <c r="H31" s="136">
        <v>73657</v>
      </c>
      <c r="I31" s="136">
        <v>57224</v>
      </c>
      <c r="J31" s="142">
        <f t="shared" si="2"/>
        <v>130881</v>
      </c>
      <c r="K31" s="136">
        <v>70861</v>
      </c>
      <c r="L31" s="136">
        <v>87351</v>
      </c>
      <c r="M31" s="142">
        <f t="shared" si="3"/>
        <v>158212</v>
      </c>
      <c r="N31" s="136">
        <v>73657</v>
      </c>
      <c r="O31" s="136">
        <v>57224</v>
      </c>
      <c r="P31" s="142">
        <f t="shared" si="4"/>
        <v>130881</v>
      </c>
    </row>
    <row r="32" spans="1:16" ht="52" x14ac:dyDescent="0.35">
      <c r="A32" s="5" t="s">
        <v>82</v>
      </c>
      <c r="B32" s="8"/>
      <c r="C32" s="5" t="s">
        <v>186</v>
      </c>
      <c r="D32" s="7" t="s">
        <v>331</v>
      </c>
      <c r="E32" s="136">
        <v>213249</v>
      </c>
      <c r="F32" s="136">
        <v>1132931</v>
      </c>
      <c r="G32" s="142">
        <f t="shared" si="1"/>
        <v>1346180</v>
      </c>
      <c r="H32" s="136">
        <v>705690</v>
      </c>
      <c r="I32" s="136">
        <v>791304</v>
      </c>
      <c r="J32" s="142">
        <f t="shared" si="2"/>
        <v>1496994</v>
      </c>
      <c r="K32" s="136">
        <v>213249</v>
      </c>
      <c r="L32" s="136">
        <v>1132931</v>
      </c>
      <c r="M32" s="142">
        <f t="shared" si="3"/>
        <v>1346180</v>
      </c>
      <c r="N32" s="136">
        <v>705690</v>
      </c>
      <c r="O32" s="136">
        <v>791304</v>
      </c>
      <c r="P32" s="142">
        <f t="shared" si="4"/>
        <v>1496994</v>
      </c>
    </row>
    <row r="33" spans="1:16" x14ac:dyDescent="0.35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121245</v>
      </c>
      <c r="F33" s="143">
        <f t="shared" ref="F33:O33" si="10">SUM(F34:F36)</f>
        <v>128118</v>
      </c>
      <c r="G33" s="142">
        <f t="shared" si="1"/>
        <v>249363</v>
      </c>
      <c r="H33" s="143">
        <f t="shared" si="10"/>
        <v>-96831</v>
      </c>
      <c r="I33" s="143">
        <f t="shared" si="10"/>
        <v>893151</v>
      </c>
      <c r="J33" s="142">
        <f t="shared" si="2"/>
        <v>796320</v>
      </c>
      <c r="K33" s="143">
        <f t="shared" si="10"/>
        <v>121245</v>
      </c>
      <c r="L33" s="143">
        <f t="shared" si="10"/>
        <v>128118</v>
      </c>
      <c r="M33" s="142">
        <f t="shared" si="3"/>
        <v>249363</v>
      </c>
      <c r="N33" s="143">
        <f t="shared" si="10"/>
        <v>-96831</v>
      </c>
      <c r="O33" s="143">
        <f t="shared" si="10"/>
        <v>893151</v>
      </c>
      <c r="P33" s="142">
        <f t="shared" si="4"/>
        <v>796320</v>
      </c>
    </row>
    <row r="34" spans="1:16" ht="52" x14ac:dyDescent="0.35">
      <c r="A34" s="5" t="s">
        <v>86</v>
      </c>
      <c r="B34" s="8"/>
      <c r="C34" s="5" t="s">
        <v>202</v>
      </c>
      <c r="D34" s="7" t="s">
        <v>334</v>
      </c>
      <c r="E34" s="136">
        <v>18846</v>
      </c>
      <c r="F34" s="136">
        <v>32186</v>
      </c>
      <c r="G34" s="142">
        <f t="shared" si="1"/>
        <v>51032</v>
      </c>
      <c r="H34" s="136">
        <v>105925</v>
      </c>
      <c r="I34" s="136">
        <v>551602</v>
      </c>
      <c r="J34" s="142">
        <f t="shared" si="2"/>
        <v>657527</v>
      </c>
      <c r="K34" s="136">
        <v>18846</v>
      </c>
      <c r="L34" s="136">
        <v>32186</v>
      </c>
      <c r="M34" s="142">
        <f t="shared" si="3"/>
        <v>51032</v>
      </c>
      <c r="N34" s="136">
        <v>105925</v>
      </c>
      <c r="O34" s="136">
        <v>551602</v>
      </c>
      <c r="P34" s="142">
        <f t="shared" si="4"/>
        <v>657527</v>
      </c>
    </row>
    <row r="35" spans="1:16" ht="52" x14ac:dyDescent="0.35">
      <c r="A35" s="5" t="s">
        <v>88</v>
      </c>
      <c r="B35" s="8"/>
      <c r="C35" s="5" t="s">
        <v>205</v>
      </c>
      <c r="D35" s="7" t="s">
        <v>335</v>
      </c>
      <c r="E35" s="136">
        <v>102399</v>
      </c>
      <c r="F35" s="136">
        <v>95932</v>
      </c>
      <c r="G35" s="142">
        <f t="shared" si="1"/>
        <v>198331</v>
      </c>
      <c r="H35" s="136">
        <v>-202756</v>
      </c>
      <c r="I35" s="136">
        <v>341549</v>
      </c>
      <c r="J35" s="142">
        <f t="shared" si="2"/>
        <v>138793</v>
      </c>
      <c r="K35" s="136">
        <v>102399</v>
      </c>
      <c r="L35" s="136">
        <v>95932</v>
      </c>
      <c r="M35" s="142">
        <f t="shared" si="3"/>
        <v>198331</v>
      </c>
      <c r="N35" s="136">
        <v>-202756</v>
      </c>
      <c r="O35" s="136">
        <v>341549</v>
      </c>
      <c r="P35" s="142">
        <f t="shared" si="4"/>
        <v>138793</v>
      </c>
    </row>
    <row r="36" spans="1:16" ht="26" x14ac:dyDescent="0.3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0</v>
      </c>
      <c r="I36" s="136">
        <v>0</v>
      </c>
      <c r="J36" s="142">
        <f t="shared" si="2"/>
        <v>0</v>
      </c>
      <c r="K36" s="136">
        <v>0</v>
      </c>
      <c r="L36" s="136">
        <v>0</v>
      </c>
      <c r="M36" s="142">
        <f t="shared" si="3"/>
        <v>0</v>
      </c>
      <c r="N36" s="136">
        <v>0</v>
      </c>
      <c r="O36" s="136">
        <v>0</v>
      </c>
      <c r="P36" s="142">
        <f t="shared" si="4"/>
        <v>0</v>
      </c>
    </row>
    <row r="37" spans="1:16" ht="39" x14ac:dyDescent="0.35">
      <c r="A37" s="5" t="s">
        <v>93</v>
      </c>
      <c r="B37" s="8"/>
      <c r="C37" s="5" t="s">
        <v>209</v>
      </c>
      <c r="D37" s="7" t="s">
        <v>338</v>
      </c>
      <c r="E37" s="136">
        <v>294493</v>
      </c>
      <c r="F37" s="136">
        <v>385749</v>
      </c>
      <c r="G37" s="142">
        <f t="shared" si="1"/>
        <v>680242</v>
      </c>
      <c r="H37" s="136">
        <v>-5779</v>
      </c>
      <c r="I37" s="136">
        <v>169594</v>
      </c>
      <c r="J37" s="142">
        <f t="shared" si="2"/>
        <v>163815</v>
      </c>
      <c r="K37" s="136">
        <v>294493</v>
      </c>
      <c r="L37" s="136">
        <v>385749</v>
      </c>
      <c r="M37" s="142">
        <f t="shared" si="3"/>
        <v>680242</v>
      </c>
      <c r="N37" s="136">
        <v>-5779</v>
      </c>
      <c r="O37" s="136">
        <v>169594</v>
      </c>
      <c r="P37" s="142">
        <f t="shared" si="4"/>
        <v>163815</v>
      </c>
    </row>
    <row r="38" spans="1:16" x14ac:dyDescent="0.35">
      <c r="A38" s="5" t="s">
        <v>97</v>
      </c>
      <c r="B38" s="8"/>
      <c r="C38" s="5" t="s">
        <v>339</v>
      </c>
      <c r="D38" s="7" t="s">
        <v>340</v>
      </c>
      <c r="E38" s="136">
        <v>70835</v>
      </c>
      <c r="F38" s="136">
        <v>-559020</v>
      </c>
      <c r="G38" s="142">
        <f t="shared" si="1"/>
        <v>-488185</v>
      </c>
      <c r="H38" s="136">
        <v>132436</v>
      </c>
      <c r="I38" s="136">
        <v>462148</v>
      </c>
      <c r="J38" s="142">
        <f t="shared" si="2"/>
        <v>594584</v>
      </c>
      <c r="K38" s="136">
        <v>70835</v>
      </c>
      <c r="L38" s="136">
        <v>-559020</v>
      </c>
      <c r="M38" s="142">
        <f t="shared" si="3"/>
        <v>-488185</v>
      </c>
      <c r="N38" s="136">
        <v>132436</v>
      </c>
      <c r="O38" s="136">
        <v>462148</v>
      </c>
      <c r="P38" s="142">
        <f t="shared" si="4"/>
        <v>594584</v>
      </c>
    </row>
    <row r="39" spans="1:16" x14ac:dyDescent="0.35">
      <c r="A39" s="5" t="s">
        <v>100</v>
      </c>
      <c r="B39" s="8"/>
      <c r="C39" s="5" t="s">
        <v>341</v>
      </c>
      <c r="D39" s="7" t="s">
        <v>342</v>
      </c>
      <c r="E39" s="136">
        <v>135336</v>
      </c>
      <c r="F39" s="136">
        <v>66510</v>
      </c>
      <c r="G39" s="142">
        <f t="shared" si="1"/>
        <v>201846</v>
      </c>
      <c r="H39" s="136">
        <v>738871</v>
      </c>
      <c r="I39" s="136">
        <v>53264</v>
      </c>
      <c r="J39" s="142">
        <f t="shared" si="2"/>
        <v>792135</v>
      </c>
      <c r="K39" s="136">
        <v>135336</v>
      </c>
      <c r="L39" s="136">
        <v>66510</v>
      </c>
      <c r="M39" s="142">
        <f t="shared" si="3"/>
        <v>201846</v>
      </c>
      <c r="N39" s="136">
        <v>738871</v>
      </c>
      <c r="O39" s="136">
        <v>53264</v>
      </c>
      <c r="P39" s="142">
        <f t="shared" si="4"/>
        <v>792135</v>
      </c>
    </row>
    <row r="40" spans="1:16" x14ac:dyDescent="0.35">
      <c r="A40" s="5" t="s">
        <v>103</v>
      </c>
      <c r="B40" s="8"/>
      <c r="C40" s="5" t="s">
        <v>343</v>
      </c>
      <c r="D40" s="7" t="s">
        <v>344</v>
      </c>
      <c r="E40" s="136">
        <v>-34144</v>
      </c>
      <c r="F40" s="136">
        <v>-617134</v>
      </c>
      <c r="G40" s="142">
        <f t="shared" si="1"/>
        <v>-651278</v>
      </c>
      <c r="H40" s="136">
        <v>-29687</v>
      </c>
      <c r="I40" s="136">
        <v>-837224</v>
      </c>
      <c r="J40" s="142">
        <f t="shared" si="2"/>
        <v>-866911</v>
      </c>
      <c r="K40" s="136">
        <v>-34144</v>
      </c>
      <c r="L40" s="136">
        <v>-617134</v>
      </c>
      <c r="M40" s="142">
        <f t="shared" si="3"/>
        <v>-651278</v>
      </c>
      <c r="N40" s="136">
        <v>-29687</v>
      </c>
      <c r="O40" s="136">
        <v>-837224</v>
      </c>
      <c r="P40" s="142">
        <f t="shared" si="4"/>
        <v>-866911</v>
      </c>
    </row>
    <row r="41" spans="1:16" ht="39" x14ac:dyDescent="0.35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-804488</v>
      </c>
      <c r="F41" s="142">
        <f t="shared" ref="F41:O41" si="11">SUM(F42:F44)</f>
        <v>-956231</v>
      </c>
      <c r="G41" s="142">
        <f t="shared" si="1"/>
        <v>-1760719</v>
      </c>
      <c r="H41" s="142">
        <f t="shared" si="11"/>
        <v>-1929556</v>
      </c>
      <c r="I41" s="142">
        <f t="shared" si="11"/>
        <v>-1239304</v>
      </c>
      <c r="J41" s="142">
        <f t="shared" si="2"/>
        <v>-3168860</v>
      </c>
      <c r="K41" s="142">
        <f t="shared" si="11"/>
        <v>-804488</v>
      </c>
      <c r="L41" s="142">
        <f t="shared" si="11"/>
        <v>-956231</v>
      </c>
      <c r="M41" s="142">
        <f t="shared" si="3"/>
        <v>-1760719</v>
      </c>
      <c r="N41" s="142">
        <f t="shared" si="11"/>
        <v>-1929556</v>
      </c>
      <c r="O41" s="142">
        <f t="shared" si="11"/>
        <v>-1239304</v>
      </c>
      <c r="P41" s="142">
        <f t="shared" si="4"/>
        <v>-3168860</v>
      </c>
    </row>
    <row r="42" spans="1:16" ht="39" x14ac:dyDescent="0.35">
      <c r="A42" s="5" t="s">
        <v>108</v>
      </c>
      <c r="B42" s="8"/>
      <c r="C42" s="5" t="s">
        <v>14</v>
      </c>
      <c r="D42" s="7" t="s">
        <v>347</v>
      </c>
      <c r="E42" s="136">
        <v>-804489</v>
      </c>
      <c r="F42" s="136">
        <v>-1042928</v>
      </c>
      <c r="G42" s="142">
        <f t="shared" si="1"/>
        <v>-1847417</v>
      </c>
      <c r="H42" s="136">
        <v>-1929556</v>
      </c>
      <c r="I42" s="136">
        <v>-1492330</v>
      </c>
      <c r="J42" s="142">
        <f t="shared" si="2"/>
        <v>-3421886</v>
      </c>
      <c r="K42" s="136">
        <v>-804489</v>
      </c>
      <c r="L42" s="136">
        <v>-1042928</v>
      </c>
      <c r="M42" s="142">
        <f t="shared" si="3"/>
        <v>-1847417</v>
      </c>
      <c r="N42" s="136">
        <v>-1929556</v>
      </c>
      <c r="O42" s="136">
        <v>-1492330</v>
      </c>
      <c r="P42" s="142">
        <f t="shared" si="4"/>
        <v>-3421886</v>
      </c>
    </row>
    <row r="43" spans="1:16" ht="39" x14ac:dyDescent="0.35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86697</v>
      </c>
      <c r="G43" s="142">
        <f t="shared" si="1"/>
        <v>86698</v>
      </c>
      <c r="H43" s="136">
        <v>0</v>
      </c>
      <c r="I43" s="136">
        <v>253026</v>
      </c>
      <c r="J43" s="142">
        <f t="shared" si="2"/>
        <v>253026</v>
      </c>
      <c r="K43" s="136">
        <v>1</v>
      </c>
      <c r="L43" s="136">
        <v>86697</v>
      </c>
      <c r="M43" s="142">
        <f t="shared" si="3"/>
        <v>86698</v>
      </c>
      <c r="N43" s="136">
        <v>0</v>
      </c>
      <c r="O43" s="136">
        <v>253026</v>
      </c>
      <c r="P43" s="142">
        <f t="shared" si="4"/>
        <v>253026</v>
      </c>
    </row>
    <row r="44" spans="1:16" ht="26" x14ac:dyDescent="0.3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35">
      <c r="A45" s="1" t="s">
        <v>115</v>
      </c>
      <c r="B45" s="8"/>
      <c r="C45" s="1" t="s">
        <v>136</v>
      </c>
      <c r="D45" s="4" t="s">
        <v>350</v>
      </c>
      <c r="E45" s="137">
        <v>33022</v>
      </c>
      <c r="F45" s="137">
        <v>6836524</v>
      </c>
      <c r="G45" s="142">
        <f t="shared" si="1"/>
        <v>6869546</v>
      </c>
      <c r="H45" s="137">
        <v>10776</v>
      </c>
      <c r="I45" s="137">
        <v>8895254</v>
      </c>
      <c r="J45" s="142">
        <f t="shared" si="2"/>
        <v>8906030</v>
      </c>
      <c r="K45" s="137">
        <v>33022</v>
      </c>
      <c r="L45" s="137">
        <v>6836524</v>
      </c>
      <c r="M45" s="142">
        <f t="shared" si="3"/>
        <v>6869546</v>
      </c>
      <c r="N45" s="137">
        <v>10776</v>
      </c>
      <c r="O45" s="137">
        <v>8895254</v>
      </c>
      <c r="P45" s="142">
        <f t="shared" si="4"/>
        <v>8906030</v>
      </c>
    </row>
    <row r="46" spans="1:16" x14ac:dyDescent="0.35">
      <c r="A46" s="1" t="s">
        <v>116</v>
      </c>
      <c r="B46" s="8"/>
      <c r="C46" s="1" t="s">
        <v>153</v>
      </c>
      <c r="D46" s="4" t="s">
        <v>351</v>
      </c>
      <c r="E46" s="137">
        <v>-43258</v>
      </c>
      <c r="F46" s="137">
        <v>-9015042</v>
      </c>
      <c r="G46" s="142">
        <f t="shared" si="1"/>
        <v>-9058300</v>
      </c>
      <c r="H46" s="137">
        <v>-51028</v>
      </c>
      <c r="I46" s="137">
        <v>-12192139</v>
      </c>
      <c r="J46" s="142">
        <f t="shared" si="2"/>
        <v>-12243167</v>
      </c>
      <c r="K46" s="137">
        <v>-43258</v>
      </c>
      <c r="L46" s="137">
        <v>-9015042</v>
      </c>
      <c r="M46" s="142">
        <f t="shared" si="3"/>
        <v>-9058300</v>
      </c>
      <c r="N46" s="137">
        <v>-51028</v>
      </c>
      <c r="O46" s="137">
        <v>-12192139</v>
      </c>
      <c r="P46" s="142">
        <f t="shared" si="4"/>
        <v>-12243167</v>
      </c>
    </row>
    <row r="47" spans="1:16" x14ac:dyDescent="0.35">
      <c r="A47" s="1" t="s">
        <v>119</v>
      </c>
      <c r="B47" s="8"/>
      <c r="C47" s="1" t="s">
        <v>156</v>
      </c>
      <c r="D47" s="4" t="s">
        <v>352</v>
      </c>
      <c r="E47" s="137">
        <v>-14627</v>
      </c>
      <c r="F47" s="137">
        <v>-376937</v>
      </c>
      <c r="G47" s="142">
        <f t="shared" si="1"/>
        <v>-391564</v>
      </c>
      <c r="H47" s="137">
        <v>-19602</v>
      </c>
      <c r="I47" s="137">
        <v>-421480</v>
      </c>
      <c r="J47" s="142">
        <f t="shared" si="2"/>
        <v>-441082</v>
      </c>
      <c r="K47" s="137">
        <v>-14627</v>
      </c>
      <c r="L47" s="137">
        <v>-376937</v>
      </c>
      <c r="M47" s="142">
        <f t="shared" si="3"/>
        <v>-391564</v>
      </c>
      <c r="N47" s="137">
        <v>-19602</v>
      </c>
      <c r="O47" s="137">
        <v>-421480</v>
      </c>
      <c r="P47" s="142">
        <f t="shared" si="4"/>
        <v>-441082</v>
      </c>
    </row>
    <row r="48" spans="1:16" ht="52" x14ac:dyDescent="0.3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364602</v>
      </c>
      <c r="G48" s="142">
        <f t="shared" si="1"/>
        <v>364602</v>
      </c>
      <c r="H48" s="137">
        <v>0</v>
      </c>
      <c r="I48" s="137">
        <v>400044</v>
      </c>
      <c r="J48" s="142">
        <f t="shared" si="2"/>
        <v>400044</v>
      </c>
      <c r="K48" s="137">
        <v>0</v>
      </c>
      <c r="L48" s="137">
        <v>364602</v>
      </c>
      <c r="M48" s="142">
        <f t="shared" si="3"/>
        <v>364602</v>
      </c>
      <c r="N48" s="137">
        <v>0</v>
      </c>
      <c r="O48" s="137">
        <v>400044</v>
      </c>
      <c r="P48" s="142">
        <f t="shared" si="4"/>
        <v>400044</v>
      </c>
    </row>
    <row r="49" spans="1:16" ht="39" x14ac:dyDescent="0.35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5246213</v>
      </c>
      <c r="F49" s="142">
        <f t="shared" ref="F49:P49" si="12">F22+F23+F41+F45+F46+F47+F48</f>
        <v>13907556</v>
      </c>
      <c r="G49" s="142">
        <f t="shared" si="12"/>
        <v>19153769</v>
      </c>
      <c r="H49" s="142">
        <f t="shared" si="12"/>
        <v>4238059</v>
      </c>
      <c r="I49" s="142">
        <f t="shared" si="12"/>
        <v>14961695</v>
      </c>
      <c r="J49" s="142">
        <f t="shared" si="12"/>
        <v>19199754</v>
      </c>
      <c r="K49" s="142">
        <f t="shared" si="12"/>
        <v>5246213</v>
      </c>
      <c r="L49" s="142">
        <f t="shared" si="12"/>
        <v>13907556</v>
      </c>
      <c r="M49" s="142">
        <f t="shared" si="12"/>
        <v>19153769</v>
      </c>
      <c r="N49" s="142">
        <f t="shared" si="12"/>
        <v>4238059</v>
      </c>
      <c r="O49" s="142">
        <f t="shared" si="12"/>
        <v>14961695</v>
      </c>
      <c r="P49" s="142">
        <f t="shared" si="12"/>
        <v>19199754</v>
      </c>
    </row>
    <row r="50" spans="1:16" x14ac:dyDescent="0.35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-877742</v>
      </c>
      <c r="F50" s="143">
        <f t="shared" ref="F50:O50" si="13">F51+F52</f>
        <v>-2422585</v>
      </c>
      <c r="G50" s="142">
        <f t="shared" si="1"/>
        <v>-3300327</v>
      </c>
      <c r="H50" s="143">
        <f t="shared" si="13"/>
        <v>-721823</v>
      </c>
      <c r="I50" s="143">
        <f t="shared" si="13"/>
        <v>-2625397</v>
      </c>
      <c r="J50" s="142">
        <f t="shared" si="2"/>
        <v>-3347220</v>
      </c>
      <c r="K50" s="143">
        <f t="shared" si="13"/>
        <v>-877742</v>
      </c>
      <c r="L50" s="143">
        <f t="shared" si="13"/>
        <v>-2422585</v>
      </c>
      <c r="M50" s="142">
        <f t="shared" si="3"/>
        <v>-3300327</v>
      </c>
      <c r="N50" s="143">
        <f t="shared" si="13"/>
        <v>-721823</v>
      </c>
      <c r="O50" s="143">
        <f t="shared" si="13"/>
        <v>-2625397</v>
      </c>
      <c r="P50" s="142">
        <f t="shared" si="4"/>
        <v>-3347220</v>
      </c>
    </row>
    <row r="51" spans="1:16" x14ac:dyDescent="0.35">
      <c r="A51" s="5" t="s">
        <v>127</v>
      </c>
      <c r="B51" s="8"/>
      <c r="C51" s="5" t="s">
        <v>14</v>
      </c>
      <c r="D51" s="7" t="s">
        <v>358</v>
      </c>
      <c r="E51" s="136">
        <v>-857262</v>
      </c>
      <c r="F51" s="136">
        <v>-2336101</v>
      </c>
      <c r="G51" s="142">
        <f t="shared" si="1"/>
        <v>-3193363</v>
      </c>
      <c r="H51" s="136">
        <v>-732910</v>
      </c>
      <c r="I51" s="136">
        <v>-2576331</v>
      </c>
      <c r="J51" s="142">
        <f t="shared" si="2"/>
        <v>-3309241</v>
      </c>
      <c r="K51" s="136">
        <v>-857262</v>
      </c>
      <c r="L51" s="136">
        <v>-2336101</v>
      </c>
      <c r="M51" s="142">
        <f t="shared" si="3"/>
        <v>-3193363</v>
      </c>
      <c r="N51" s="136">
        <v>-732910</v>
      </c>
      <c r="O51" s="136">
        <v>-2576331</v>
      </c>
      <c r="P51" s="142">
        <f t="shared" si="4"/>
        <v>-3309241</v>
      </c>
    </row>
    <row r="52" spans="1:16" ht="26" x14ac:dyDescent="0.35">
      <c r="A52" s="5" t="s">
        <v>131</v>
      </c>
      <c r="B52" s="8"/>
      <c r="C52" s="5" t="s">
        <v>17</v>
      </c>
      <c r="D52" s="7" t="s">
        <v>359</v>
      </c>
      <c r="E52" s="136">
        <v>-20480</v>
      </c>
      <c r="F52" s="136">
        <v>-86484</v>
      </c>
      <c r="G52" s="142">
        <f t="shared" si="1"/>
        <v>-106964</v>
      </c>
      <c r="H52" s="136">
        <v>11087</v>
      </c>
      <c r="I52" s="136">
        <v>-49066</v>
      </c>
      <c r="J52" s="142">
        <f t="shared" si="2"/>
        <v>-37979</v>
      </c>
      <c r="K52" s="136">
        <v>-20480</v>
      </c>
      <c r="L52" s="136">
        <v>-86484</v>
      </c>
      <c r="M52" s="142">
        <f t="shared" si="3"/>
        <v>-106964</v>
      </c>
      <c r="N52" s="136">
        <v>11087</v>
      </c>
      <c r="O52" s="136">
        <v>-49066</v>
      </c>
      <c r="P52" s="142">
        <f t="shared" si="4"/>
        <v>-37979</v>
      </c>
    </row>
    <row r="53" spans="1:16" ht="39" x14ac:dyDescent="0.35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4368471</v>
      </c>
      <c r="F53" s="142">
        <f t="shared" ref="F53:O53" si="14">F49+F50</f>
        <v>11484971</v>
      </c>
      <c r="G53" s="142">
        <f t="shared" si="1"/>
        <v>15853442</v>
      </c>
      <c r="H53" s="142">
        <f t="shared" si="14"/>
        <v>3516236</v>
      </c>
      <c r="I53" s="142">
        <f t="shared" si="14"/>
        <v>12336298</v>
      </c>
      <c r="J53" s="142">
        <f t="shared" si="2"/>
        <v>15852534</v>
      </c>
      <c r="K53" s="142">
        <f t="shared" si="14"/>
        <v>4368471</v>
      </c>
      <c r="L53" s="142">
        <f t="shared" si="14"/>
        <v>11484971</v>
      </c>
      <c r="M53" s="142">
        <f t="shared" si="3"/>
        <v>15853442</v>
      </c>
      <c r="N53" s="142">
        <f t="shared" si="14"/>
        <v>3516236</v>
      </c>
      <c r="O53" s="142">
        <f t="shared" si="14"/>
        <v>12336298</v>
      </c>
      <c r="P53" s="142">
        <f t="shared" si="4"/>
        <v>15852534</v>
      </c>
    </row>
    <row r="54" spans="1:16" ht="26" x14ac:dyDescent="0.35">
      <c r="A54" s="5" t="s">
        <v>135</v>
      </c>
      <c r="B54" s="8"/>
      <c r="C54" s="5" t="s">
        <v>14</v>
      </c>
      <c r="D54" s="7" t="s">
        <v>362</v>
      </c>
      <c r="E54" s="136">
        <v>4363693</v>
      </c>
      <c r="F54" s="136">
        <v>11464887</v>
      </c>
      <c r="G54" s="142">
        <f t="shared" si="1"/>
        <v>15828580</v>
      </c>
      <c r="H54" s="136">
        <v>3513923</v>
      </c>
      <c r="I54" s="136">
        <v>12325441</v>
      </c>
      <c r="J54" s="142">
        <f t="shared" si="2"/>
        <v>15839364</v>
      </c>
      <c r="K54" s="136">
        <v>4363693</v>
      </c>
      <c r="L54" s="136">
        <v>11464887</v>
      </c>
      <c r="M54" s="142">
        <f t="shared" si="3"/>
        <v>15828580</v>
      </c>
      <c r="N54" s="136">
        <v>3513923</v>
      </c>
      <c r="O54" s="136">
        <v>12325441</v>
      </c>
      <c r="P54" s="142">
        <f t="shared" si="4"/>
        <v>15839364</v>
      </c>
    </row>
    <row r="55" spans="1:16" ht="26" x14ac:dyDescent="0.35">
      <c r="A55" s="5" t="s">
        <v>138</v>
      </c>
      <c r="B55" s="8"/>
      <c r="C55" s="5" t="s">
        <v>17</v>
      </c>
      <c r="D55" s="7" t="s">
        <v>363</v>
      </c>
      <c r="E55" s="136">
        <v>4778</v>
      </c>
      <c r="F55" s="136">
        <v>20084</v>
      </c>
      <c r="G55" s="142">
        <f t="shared" si="1"/>
        <v>24862</v>
      </c>
      <c r="H55" s="136">
        <v>2313</v>
      </c>
      <c r="I55" s="136">
        <v>10857</v>
      </c>
      <c r="J55" s="142">
        <f t="shared" si="2"/>
        <v>13170</v>
      </c>
      <c r="K55" s="136">
        <v>4778</v>
      </c>
      <c r="L55" s="136">
        <v>20084</v>
      </c>
      <c r="M55" s="142">
        <f t="shared" si="3"/>
        <v>24862</v>
      </c>
      <c r="N55" s="136">
        <v>2313</v>
      </c>
      <c r="O55" s="136">
        <v>10857</v>
      </c>
      <c r="P55" s="142">
        <f t="shared" si="4"/>
        <v>13170</v>
      </c>
    </row>
    <row r="56" spans="1:16" ht="26" x14ac:dyDescent="0.35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-5673197</v>
      </c>
      <c r="F56" s="142">
        <f t="shared" ref="F56:O56" si="15">F57+F62</f>
        <v>1355975</v>
      </c>
      <c r="G56" s="142">
        <f t="shared" si="1"/>
        <v>-4317222</v>
      </c>
      <c r="H56" s="142">
        <f t="shared" si="15"/>
        <v>2197126</v>
      </c>
      <c r="I56" s="142">
        <f t="shared" si="15"/>
        <v>14286549</v>
      </c>
      <c r="J56" s="142">
        <f t="shared" si="2"/>
        <v>16483675</v>
      </c>
      <c r="K56" s="142">
        <f t="shared" si="15"/>
        <v>-5673197</v>
      </c>
      <c r="L56" s="142">
        <f t="shared" si="15"/>
        <v>1355975</v>
      </c>
      <c r="M56" s="142">
        <f t="shared" si="3"/>
        <v>-4317222</v>
      </c>
      <c r="N56" s="142">
        <f t="shared" si="15"/>
        <v>2197126</v>
      </c>
      <c r="O56" s="142">
        <f t="shared" si="15"/>
        <v>14286549</v>
      </c>
      <c r="P56" s="142">
        <f t="shared" si="4"/>
        <v>16483675</v>
      </c>
    </row>
    <row r="57" spans="1:16" ht="39.5" x14ac:dyDescent="0.35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359889</v>
      </c>
      <c r="F57" s="142">
        <f t="shared" ref="F57:O57" si="16">SUM(F58:F61)</f>
        <v>7451655</v>
      </c>
      <c r="G57" s="142">
        <f t="shared" si="1"/>
        <v>7811544</v>
      </c>
      <c r="H57" s="142">
        <f t="shared" si="16"/>
        <v>795111</v>
      </c>
      <c r="I57" s="142">
        <f t="shared" si="16"/>
        <v>12708137</v>
      </c>
      <c r="J57" s="142">
        <f t="shared" si="2"/>
        <v>13503248</v>
      </c>
      <c r="K57" s="142">
        <f t="shared" si="16"/>
        <v>359889</v>
      </c>
      <c r="L57" s="142">
        <f t="shared" si="16"/>
        <v>7451655</v>
      </c>
      <c r="M57" s="142">
        <f t="shared" si="3"/>
        <v>7811544</v>
      </c>
      <c r="N57" s="142">
        <f t="shared" si="16"/>
        <v>795111</v>
      </c>
      <c r="O57" s="142">
        <f t="shared" si="16"/>
        <v>12708137</v>
      </c>
      <c r="P57" s="142">
        <f t="shared" si="4"/>
        <v>13503248</v>
      </c>
    </row>
    <row r="58" spans="1:16" ht="39" x14ac:dyDescent="0.35">
      <c r="A58" s="5" t="s">
        <v>145</v>
      </c>
      <c r="B58" s="8"/>
      <c r="C58" s="5" t="s">
        <v>101</v>
      </c>
      <c r="D58" s="7" t="s">
        <v>368</v>
      </c>
      <c r="E58" s="136">
        <v>438889</v>
      </c>
      <c r="F58" s="136">
        <v>9097317</v>
      </c>
      <c r="G58" s="142">
        <f t="shared" si="1"/>
        <v>9536206</v>
      </c>
      <c r="H58" s="136">
        <v>969647</v>
      </c>
      <c r="I58" s="136">
        <v>15497728</v>
      </c>
      <c r="J58" s="142">
        <f t="shared" si="2"/>
        <v>16467375</v>
      </c>
      <c r="K58" s="136">
        <v>438889</v>
      </c>
      <c r="L58" s="136">
        <v>9097317</v>
      </c>
      <c r="M58" s="142">
        <f t="shared" si="3"/>
        <v>9536206</v>
      </c>
      <c r="N58" s="136">
        <v>969647</v>
      </c>
      <c r="O58" s="136">
        <v>15497728</v>
      </c>
      <c r="P58" s="142">
        <f t="shared" si="4"/>
        <v>16467375</v>
      </c>
    </row>
    <row r="59" spans="1:16" ht="39" x14ac:dyDescent="0.3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3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2">
        <f t="shared" si="1"/>
        <v>0</v>
      </c>
      <c r="H60" s="136">
        <v>0</v>
      </c>
      <c r="I60" s="136">
        <v>0</v>
      </c>
      <c r="J60" s="142">
        <f t="shared" si="2"/>
        <v>0</v>
      </c>
      <c r="K60" s="136">
        <v>0</v>
      </c>
      <c r="L60" s="136">
        <v>0</v>
      </c>
      <c r="M60" s="142">
        <f t="shared" si="3"/>
        <v>0</v>
      </c>
      <c r="N60" s="136">
        <v>0</v>
      </c>
      <c r="O60" s="136">
        <v>0</v>
      </c>
      <c r="P60" s="142">
        <f t="shared" si="4"/>
        <v>0</v>
      </c>
    </row>
    <row r="61" spans="1:16" x14ac:dyDescent="0.35">
      <c r="A61" s="5" t="s">
        <v>151</v>
      </c>
      <c r="B61" s="8"/>
      <c r="C61" s="5" t="s">
        <v>64</v>
      </c>
      <c r="D61" s="7" t="s">
        <v>370</v>
      </c>
      <c r="E61" s="136">
        <v>-79000</v>
      </c>
      <c r="F61" s="136">
        <v>-1645662</v>
      </c>
      <c r="G61" s="142">
        <f t="shared" si="1"/>
        <v>-1724662</v>
      </c>
      <c r="H61" s="136">
        <v>-174536</v>
      </c>
      <c r="I61" s="136">
        <v>-2789591</v>
      </c>
      <c r="J61" s="142">
        <f t="shared" si="2"/>
        <v>-2964127</v>
      </c>
      <c r="K61" s="136">
        <v>-79000</v>
      </c>
      <c r="L61" s="136">
        <v>-1645662</v>
      </c>
      <c r="M61" s="142">
        <f t="shared" si="3"/>
        <v>-1724662</v>
      </c>
      <c r="N61" s="136">
        <v>-174536</v>
      </c>
      <c r="O61" s="136">
        <v>-2789591</v>
      </c>
      <c r="P61" s="142">
        <f t="shared" si="4"/>
        <v>-2964127</v>
      </c>
    </row>
    <row r="62" spans="1:16" ht="39.5" x14ac:dyDescent="0.35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-6033086</v>
      </c>
      <c r="F62" s="143">
        <f t="shared" ref="F62:O62" si="17">SUM(F63:F69)</f>
        <v>-6095680</v>
      </c>
      <c r="G62" s="142">
        <f t="shared" si="1"/>
        <v>-12128766</v>
      </c>
      <c r="H62" s="143">
        <f t="shared" si="17"/>
        <v>1402015</v>
      </c>
      <c r="I62" s="143">
        <f t="shared" si="17"/>
        <v>1578412</v>
      </c>
      <c r="J62" s="142">
        <f t="shared" si="2"/>
        <v>2980427</v>
      </c>
      <c r="K62" s="143">
        <f t="shared" si="17"/>
        <v>-6033086</v>
      </c>
      <c r="L62" s="143">
        <f t="shared" si="17"/>
        <v>-6095680</v>
      </c>
      <c r="M62" s="142">
        <f t="shared" si="3"/>
        <v>-12128766</v>
      </c>
      <c r="N62" s="143">
        <f t="shared" si="17"/>
        <v>1402015</v>
      </c>
      <c r="O62" s="143">
        <f t="shared" si="17"/>
        <v>1578412</v>
      </c>
      <c r="P62" s="142">
        <f t="shared" si="4"/>
        <v>2980427</v>
      </c>
    </row>
    <row r="63" spans="1:16" ht="39" x14ac:dyDescent="0.35">
      <c r="A63" s="5" t="s">
        <v>158</v>
      </c>
      <c r="B63" s="8"/>
      <c r="C63" s="5" t="s">
        <v>112</v>
      </c>
      <c r="D63" s="7" t="s">
        <v>373</v>
      </c>
      <c r="E63" s="136">
        <v>-222603</v>
      </c>
      <c r="F63" s="136">
        <v>-476109</v>
      </c>
      <c r="G63" s="142">
        <f t="shared" si="1"/>
        <v>-698712</v>
      </c>
      <c r="H63" s="136">
        <v>1236400</v>
      </c>
      <c r="I63" s="136">
        <v>251625</v>
      </c>
      <c r="J63" s="142">
        <f t="shared" si="2"/>
        <v>1488025</v>
      </c>
      <c r="K63" s="136">
        <v>-222603</v>
      </c>
      <c r="L63" s="136">
        <v>-476109</v>
      </c>
      <c r="M63" s="142">
        <f t="shared" si="3"/>
        <v>-698712</v>
      </c>
      <c r="N63" s="136">
        <v>1236400</v>
      </c>
      <c r="O63" s="136">
        <v>251625</v>
      </c>
      <c r="P63" s="142">
        <f t="shared" si="4"/>
        <v>1488025</v>
      </c>
    </row>
    <row r="64" spans="1:16" ht="39" x14ac:dyDescent="0.35">
      <c r="A64" s="5" t="s">
        <v>162</v>
      </c>
      <c r="B64" s="25"/>
      <c r="C64" s="5" t="s">
        <v>114</v>
      </c>
      <c r="D64" s="7" t="s">
        <v>374</v>
      </c>
      <c r="E64" s="136">
        <v>-53309</v>
      </c>
      <c r="F64" s="136">
        <v>-23774</v>
      </c>
      <c r="G64" s="142">
        <f t="shared" si="1"/>
        <v>-77083</v>
      </c>
      <c r="H64" s="136">
        <v>2495</v>
      </c>
      <c r="I64" s="136">
        <v>12705</v>
      </c>
      <c r="J64" s="142">
        <f t="shared" si="2"/>
        <v>15200</v>
      </c>
      <c r="K64" s="136">
        <v>-53309</v>
      </c>
      <c r="L64" s="136">
        <v>-23774</v>
      </c>
      <c r="M64" s="142">
        <f t="shared" si="3"/>
        <v>-77083</v>
      </c>
      <c r="N64" s="136">
        <v>2495</v>
      </c>
      <c r="O64" s="136">
        <v>12705</v>
      </c>
      <c r="P64" s="142">
        <f t="shared" si="4"/>
        <v>15200</v>
      </c>
    </row>
    <row r="65" spans="1:16" ht="26" x14ac:dyDescent="0.3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0</v>
      </c>
      <c r="I65" s="136">
        <v>0</v>
      </c>
      <c r="J65" s="142">
        <f t="shared" si="2"/>
        <v>0</v>
      </c>
      <c r="K65" s="136">
        <v>0</v>
      </c>
      <c r="L65" s="136">
        <v>0</v>
      </c>
      <c r="M65" s="142">
        <f t="shared" si="3"/>
        <v>0</v>
      </c>
      <c r="N65" s="136">
        <v>0</v>
      </c>
      <c r="O65" s="136">
        <v>0</v>
      </c>
      <c r="P65" s="142">
        <f t="shared" si="4"/>
        <v>0</v>
      </c>
    </row>
    <row r="66" spans="1:16" ht="39" x14ac:dyDescent="0.35">
      <c r="A66" s="5" t="s">
        <v>167</v>
      </c>
      <c r="B66" s="25"/>
      <c r="C66" s="5" t="s">
        <v>78</v>
      </c>
      <c r="D66" s="7" t="s">
        <v>376</v>
      </c>
      <c r="E66" s="136">
        <v>-7193423</v>
      </c>
      <c r="F66" s="136">
        <v>-7155892</v>
      </c>
      <c r="G66" s="142">
        <f t="shared" si="1"/>
        <v>-14349315</v>
      </c>
      <c r="H66" s="136">
        <v>418185</v>
      </c>
      <c r="I66" s="136">
        <v>2082361</v>
      </c>
      <c r="J66" s="142">
        <f t="shared" si="2"/>
        <v>2500546</v>
      </c>
      <c r="K66" s="136">
        <v>-7193423</v>
      </c>
      <c r="L66" s="136">
        <v>-7155892</v>
      </c>
      <c r="M66" s="142">
        <f t="shared" si="3"/>
        <v>-14349315</v>
      </c>
      <c r="N66" s="136">
        <v>418185</v>
      </c>
      <c r="O66" s="136">
        <v>2082361</v>
      </c>
      <c r="P66" s="142">
        <f t="shared" si="4"/>
        <v>2500546</v>
      </c>
    </row>
    <row r="67" spans="1:16" ht="39" x14ac:dyDescent="0.35">
      <c r="A67" s="5" t="s">
        <v>169</v>
      </c>
      <c r="B67" s="25"/>
      <c r="C67" s="5" t="s">
        <v>377</v>
      </c>
      <c r="D67" s="7" t="s">
        <v>378</v>
      </c>
      <c r="E67" s="136">
        <v>8</v>
      </c>
      <c r="F67" s="136">
        <v>220340</v>
      </c>
      <c r="G67" s="142">
        <f t="shared" si="1"/>
        <v>220348</v>
      </c>
      <c r="H67" s="136">
        <v>0</v>
      </c>
      <c r="I67" s="136">
        <v>-472612</v>
      </c>
      <c r="J67" s="142">
        <f t="shared" si="2"/>
        <v>-472612</v>
      </c>
      <c r="K67" s="136">
        <v>8</v>
      </c>
      <c r="L67" s="136">
        <v>220340</v>
      </c>
      <c r="M67" s="142">
        <f t="shared" si="3"/>
        <v>220348</v>
      </c>
      <c r="N67" s="136">
        <v>0</v>
      </c>
      <c r="O67" s="136">
        <v>-472612</v>
      </c>
      <c r="P67" s="142">
        <f t="shared" si="4"/>
        <v>-472612</v>
      </c>
    </row>
    <row r="68" spans="1:16" x14ac:dyDescent="0.3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35">
      <c r="A69" s="5" t="s">
        <v>174</v>
      </c>
      <c r="B69" s="25"/>
      <c r="C69" s="5" t="s">
        <v>380</v>
      </c>
      <c r="D69" s="7" t="s">
        <v>370</v>
      </c>
      <c r="E69" s="136">
        <v>1436241</v>
      </c>
      <c r="F69" s="136">
        <v>1339755</v>
      </c>
      <c r="G69" s="142">
        <f t="shared" si="1"/>
        <v>2775996</v>
      </c>
      <c r="H69" s="136">
        <v>-255065</v>
      </c>
      <c r="I69" s="136">
        <v>-295667</v>
      </c>
      <c r="J69" s="142">
        <f t="shared" si="2"/>
        <v>-550732</v>
      </c>
      <c r="K69" s="136">
        <v>1436241</v>
      </c>
      <c r="L69" s="136">
        <v>1339755</v>
      </c>
      <c r="M69" s="142">
        <f t="shared" si="3"/>
        <v>2775996</v>
      </c>
      <c r="N69" s="136">
        <v>-255065</v>
      </c>
      <c r="O69" s="136">
        <v>-295667</v>
      </c>
      <c r="P69" s="142">
        <f t="shared" si="4"/>
        <v>-550732</v>
      </c>
    </row>
    <row r="70" spans="1:16" ht="26" x14ac:dyDescent="0.35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-1304726</v>
      </c>
      <c r="F70" s="142">
        <f t="shared" ref="F70:O70" si="18">F53+F56</f>
        <v>12840946</v>
      </c>
      <c r="G70" s="142">
        <f t="shared" si="1"/>
        <v>11536220</v>
      </c>
      <c r="H70" s="142">
        <f t="shared" si="18"/>
        <v>5713362</v>
      </c>
      <c r="I70" s="142">
        <f t="shared" si="18"/>
        <v>26622847</v>
      </c>
      <c r="J70" s="142">
        <f t="shared" si="2"/>
        <v>32336209</v>
      </c>
      <c r="K70" s="142">
        <f t="shared" si="18"/>
        <v>-1304726</v>
      </c>
      <c r="L70" s="142">
        <f t="shared" si="18"/>
        <v>12840946</v>
      </c>
      <c r="M70" s="142">
        <f t="shared" si="3"/>
        <v>11536220</v>
      </c>
      <c r="N70" s="142">
        <f t="shared" si="18"/>
        <v>5713362</v>
      </c>
      <c r="O70" s="142">
        <f t="shared" si="18"/>
        <v>26622847</v>
      </c>
      <c r="P70" s="142">
        <f t="shared" si="4"/>
        <v>32336209</v>
      </c>
    </row>
    <row r="71" spans="1:16" ht="26" x14ac:dyDescent="0.35">
      <c r="A71" s="5" t="s">
        <v>178</v>
      </c>
      <c r="B71" s="8"/>
      <c r="C71" s="5" t="s">
        <v>14</v>
      </c>
      <c r="D71" s="7" t="s">
        <v>362</v>
      </c>
      <c r="E71" s="136">
        <v>-1304955</v>
      </c>
      <c r="F71" s="136">
        <v>12824134</v>
      </c>
      <c r="G71" s="142">
        <f t="shared" si="1"/>
        <v>11519179</v>
      </c>
      <c r="H71" s="136">
        <v>5709743</v>
      </c>
      <c r="I71" s="136">
        <v>26610796</v>
      </c>
      <c r="J71" s="142">
        <f t="shared" si="2"/>
        <v>32320539</v>
      </c>
      <c r="K71" s="136">
        <v>-1304955</v>
      </c>
      <c r="L71" s="136">
        <v>12824134</v>
      </c>
      <c r="M71" s="142">
        <f t="shared" si="3"/>
        <v>11519179</v>
      </c>
      <c r="N71" s="136">
        <v>5709743</v>
      </c>
      <c r="O71" s="136">
        <v>26610796</v>
      </c>
      <c r="P71" s="142">
        <f t="shared" si="4"/>
        <v>32320539</v>
      </c>
    </row>
    <row r="72" spans="1:16" ht="26" x14ac:dyDescent="0.35">
      <c r="A72" s="5" t="s">
        <v>181</v>
      </c>
      <c r="B72" s="8"/>
      <c r="C72" s="5" t="s">
        <v>17</v>
      </c>
      <c r="D72" s="7" t="s">
        <v>363</v>
      </c>
      <c r="E72" s="136">
        <v>229</v>
      </c>
      <c r="F72" s="136">
        <v>16812</v>
      </c>
      <c r="G72" s="142">
        <f t="shared" ref="G72:G73" si="19">E72+F72</f>
        <v>17041</v>
      </c>
      <c r="H72" s="136">
        <v>3619</v>
      </c>
      <c r="I72" s="136">
        <v>12051</v>
      </c>
      <c r="J72" s="142">
        <f t="shared" ref="J72:J73" si="20">H72+I72</f>
        <v>15670</v>
      </c>
      <c r="K72" s="136">
        <v>229</v>
      </c>
      <c r="L72" s="136">
        <v>16812</v>
      </c>
      <c r="M72" s="142">
        <f t="shared" ref="M72:M73" si="21">K72+L72</f>
        <v>17041</v>
      </c>
      <c r="N72" s="136">
        <v>3619</v>
      </c>
      <c r="O72" s="136">
        <v>12051</v>
      </c>
      <c r="P72" s="142">
        <f t="shared" ref="P72:P73" si="22">N72+O72</f>
        <v>15670</v>
      </c>
    </row>
    <row r="73" spans="1:16" x14ac:dyDescent="0.3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3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topLeftCell="A48" zoomScale="90" zoomScaleNormal="90" workbookViewId="0">
      <selection activeCell="F71" sqref="F71"/>
    </sheetView>
  </sheetViews>
  <sheetFormatPr defaultRowHeight="14.5" x14ac:dyDescent="0.35"/>
  <cols>
    <col min="1" max="1" width="6.26953125" bestFit="1" customWidth="1"/>
    <col min="2" max="2" width="8.7265625" bestFit="1" customWidth="1"/>
    <col min="3" max="3" width="6.26953125" bestFit="1" customWidth="1"/>
    <col min="4" max="4" width="41.54296875" bestFit="1" customWidth="1"/>
    <col min="5" max="6" width="26.7265625" customWidth="1"/>
  </cols>
  <sheetData>
    <row r="1" spans="1:12" ht="15.5" x14ac:dyDescent="0.35">
      <c r="A1" s="255" t="s">
        <v>535</v>
      </c>
      <c r="B1" s="255"/>
      <c r="C1" s="255"/>
      <c r="D1" s="255"/>
      <c r="E1" s="255"/>
      <c r="F1" s="255"/>
    </row>
    <row r="2" spans="1:12" ht="15.5" x14ac:dyDescent="0.35">
      <c r="A2" s="277" t="s">
        <v>704</v>
      </c>
      <c r="B2" s="277"/>
      <c r="C2" s="277"/>
      <c r="D2" s="277"/>
      <c r="E2" s="277"/>
      <c r="F2" s="277"/>
      <c r="G2" s="21"/>
      <c r="H2" s="21"/>
    </row>
    <row r="3" spans="1:12" ht="15.5" x14ac:dyDescent="0.35">
      <c r="A3" s="278" t="s">
        <v>299</v>
      </c>
      <c r="B3" s="278"/>
      <c r="C3" s="278"/>
      <c r="D3" s="278"/>
      <c r="E3" s="278"/>
      <c r="F3" s="278"/>
      <c r="G3" s="255"/>
      <c r="H3" s="255"/>
      <c r="I3" s="255"/>
      <c r="J3" s="255"/>
      <c r="K3" s="255"/>
      <c r="L3" s="255"/>
    </row>
    <row r="4" spans="1:12" ht="23" x14ac:dyDescent="0.3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21" x14ac:dyDescent="0.35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63737237</v>
      </c>
      <c r="F5" s="144">
        <f>F6+F22+F39+F40+F41</f>
        <v>-102036214</v>
      </c>
    </row>
    <row r="6" spans="1:12" x14ac:dyDescent="0.35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14582485</v>
      </c>
      <c r="F6" s="144">
        <f>F7+F8</f>
        <v>14528287</v>
      </c>
    </row>
    <row r="7" spans="1:12" x14ac:dyDescent="0.35">
      <c r="A7" s="66" t="s">
        <v>16</v>
      </c>
      <c r="B7" s="65"/>
      <c r="C7" s="67" t="s">
        <v>55</v>
      </c>
      <c r="D7" s="68" t="s">
        <v>440</v>
      </c>
      <c r="E7" s="69">
        <v>15852534</v>
      </c>
      <c r="F7" s="69">
        <v>15853442</v>
      </c>
    </row>
    <row r="8" spans="1:12" ht="21" x14ac:dyDescent="0.35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-1270049</v>
      </c>
      <c r="F8" s="145">
        <f>SUM(F9:F21)</f>
        <v>-1325155</v>
      </c>
    </row>
    <row r="9" spans="1:12" x14ac:dyDescent="0.35">
      <c r="A9" s="66" t="s">
        <v>23</v>
      </c>
      <c r="B9" s="65"/>
      <c r="C9" s="71" t="s">
        <v>443</v>
      </c>
      <c r="D9" s="72" t="s">
        <v>444</v>
      </c>
      <c r="E9" s="69">
        <v>2840677</v>
      </c>
      <c r="F9" s="69">
        <v>2316875</v>
      </c>
    </row>
    <row r="10" spans="1:12" x14ac:dyDescent="0.35">
      <c r="A10" s="66" t="s">
        <v>25</v>
      </c>
      <c r="B10" s="65"/>
      <c r="C10" s="71" t="s">
        <v>445</v>
      </c>
      <c r="D10" s="72" t="s">
        <v>446</v>
      </c>
      <c r="E10" s="69">
        <v>1099870</v>
      </c>
      <c r="F10" s="69">
        <v>948659</v>
      </c>
    </row>
    <row r="11" spans="1:12" x14ac:dyDescent="0.3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3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6" x14ac:dyDescent="0.35">
      <c r="A13" s="66" t="s">
        <v>34</v>
      </c>
      <c r="B13" s="65"/>
      <c r="C13" s="73" t="s">
        <v>451</v>
      </c>
      <c r="D13" s="74" t="s">
        <v>452</v>
      </c>
      <c r="E13" s="69">
        <v>-1641543</v>
      </c>
      <c r="F13" s="69">
        <v>-1186675</v>
      </c>
    </row>
    <row r="14" spans="1:12" x14ac:dyDescent="0.35">
      <c r="A14" s="66" t="s">
        <v>37</v>
      </c>
      <c r="B14" s="65"/>
      <c r="C14" s="73" t="s">
        <v>453</v>
      </c>
      <c r="D14" s="72" t="s">
        <v>454</v>
      </c>
      <c r="E14" s="69">
        <v>440753</v>
      </c>
      <c r="F14" s="69">
        <v>391564</v>
      </c>
    </row>
    <row r="15" spans="1:12" x14ac:dyDescent="0.35">
      <c r="A15" s="66" t="s">
        <v>41</v>
      </c>
      <c r="B15" s="65"/>
      <c r="C15" s="73" t="s">
        <v>455</v>
      </c>
      <c r="D15" s="72" t="s">
        <v>456</v>
      </c>
      <c r="E15" s="69">
        <v>-7999827</v>
      </c>
      <c r="F15" s="69">
        <v>-7108008</v>
      </c>
    </row>
    <row r="16" spans="1:12" x14ac:dyDescent="0.3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35">
      <c r="A17" s="66" t="s">
        <v>45</v>
      </c>
      <c r="B17" s="65"/>
      <c r="C17" s="73" t="s">
        <v>459</v>
      </c>
      <c r="D17" s="75" t="s">
        <v>460</v>
      </c>
      <c r="E17" s="69">
        <v>-400044</v>
      </c>
      <c r="F17" s="69">
        <v>-364602</v>
      </c>
    </row>
    <row r="18" spans="1:6" ht="26" x14ac:dyDescent="0.3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35">
      <c r="A19" s="66" t="s">
        <v>51</v>
      </c>
      <c r="B19" s="65"/>
      <c r="C19" s="73" t="s">
        <v>463</v>
      </c>
      <c r="D19" s="75" t="s">
        <v>464</v>
      </c>
      <c r="E19" s="69">
        <v>3347220</v>
      </c>
      <c r="F19" s="69">
        <v>3300327</v>
      </c>
    </row>
    <row r="20" spans="1:6" ht="26" x14ac:dyDescent="0.35">
      <c r="A20" s="66" t="s">
        <v>54</v>
      </c>
      <c r="B20" s="65"/>
      <c r="C20" s="73" t="s">
        <v>465</v>
      </c>
      <c r="D20" s="75" t="s">
        <v>466</v>
      </c>
      <c r="E20" s="69">
        <v>-3317</v>
      </c>
      <c r="F20" s="69">
        <v>-182379</v>
      </c>
    </row>
    <row r="21" spans="1:6" x14ac:dyDescent="0.35">
      <c r="A21" s="66" t="s">
        <v>57</v>
      </c>
      <c r="B21" s="65"/>
      <c r="C21" s="73" t="s">
        <v>467</v>
      </c>
      <c r="D21" s="74" t="s">
        <v>468</v>
      </c>
      <c r="E21" s="69">
        <v>1046162</v>
      </c>
      <c r="F21" s="69">
        <v>559084</v>
      </c>
    </row>
    <row r="22" spans="1:6" ht="21" x14ac:dyDescent="0.35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39138885</v>
      </c>
      <c r="F22" s="144">
        <f>SUM(F23:F38)</f>
        <v>-125306664</v>
      </c>
    </row>
    <row r="23" spans="1:6" ht="26" x14ac:dyDescent="0.35">
      <c r="A23" s="66" t="s">
        <v>63</v>
      </c>
      <c r="B23" s="65"/>
      <c r="C23" s="67" t="s">
        <v>70</v>
      </c>
      <c r="D23" s="76" t="s">
        <v>471</v>
      </c>
      <c r="E23" s="69">
        <v>58804882</v>
      </c>
      <c r="F23" s="69">
        <v>27176314</v>
      </c>
    </row>
    <row r="24" spans="1:6" ht="26" x14ac:dyDescent="0.35">
      <c r="A24" s="66" t="s">
        <v>66</v>
      </c>
      <c r="B24" s="65"/>
      <c r="C24" s="67" t="s">
        <v>73</v>
      </c>
      <c r="D24" s="76" t="s">
        <v>472</v>
      </c>
      <c r="E24" s="69">
        <v>-37625645</v>
      </c>
      <c r="F24" s="69">
        <v>-142886727</v>
      </c>
    </row>
    <row r="25" spans="1:6" ht="26" x14ac:dyDescent="0.35">
      <c r="A25" s="66" t="s">
        <v>69</v>
      </c>
      <c r="B25" s="65"/>
      <c r="C25" s="67" t="s">
        <v>473</v>
      </c>
      <c r="D25" s="76" t="s">
        <v>474</v>
      </c>
      <c r="E25" s="69">
        <v>26161092</v>
      </c>
      <c r="F25" s="69">
        <v>1068590</v>
      </c>
    </row>
    <row r="26" spans="1:6" ht="26" x14ac:dyDescent="0.35">
      <c r="A26" s="66" t="s">
        <v>72</v>
      </c>
      <c r="B26" s="65"/>
      <c r="C26" s="67" t="s">
        <v>475</v>
      </c>
      <c r="D26" s="74" t="s">
        <v>476</v>
      </c>
      <c r="E26" s="69">
        <v>-8155063</v>
      </c>
      <c r="F26" s="69">
        <v>-2784621</v>
      </c>
    </row>
    <row r="27" spans="1:6" ht="26" x14ac:dyDescent="0.35">
      <c r="A27" s="66" t="s">
        <v>74</v>
      </c>
      <c r="B27" s="65"/>
      <c r="C27" s="67" t="s">
        <v>477</v>
      </c>
      <c r="D27" s="74" t="s">
        <v>478</v>
      </c>
      <c r="E27" s="69">
        <v>-866333</v>
      </c>
      <c r="F27" s="69">
        <v>144763</v>
      </c>
    </row>
    <row r="28" spans="1:6" x14ac:dyDescent="0.35">
      <c r="A28" s="66" t="s">
        <v>77</v>
      </c>
      <c r="B28" s="65"/>
      <c r="C28" s="67" t="s">
        <v>479</v>
      </c>
      <c r="D28" s="76" t="s">
        <v>480</v>
      </c>
      <c r="E28" s="40">
        <v>-515123</v>
      </c>
      <c r="F28" s="40">
        <v>-1401283</v>
      </c>
    </row>
    <row r="29" spans="1:6" x14ac:dyDescent="0.3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35">
      <c r="A30" s="66" t="s">
        <v>82</v>
      </c>
      <c r="B30" s="65"/>
      <c r="C30" s="67" t="s">
        <v>483</v>
      </c>
      <c r="D30" s="76" t="s">
        <v>484</v>
      </c>
      <c r="E30" s="69">
        <v>-63655</v>
      </c>
      <c r="F30" s="69">
        <v>1362834</v>
      </c>
    </row>
    <row r="31" spans="1:6" x14ac:dyDescent="0.3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35">
      <c r="A32" s="66" t="s">
        <v>86</v>
      </c>
      <c r="B32" s="65"/>
      <c r="C32" s="67" t="s">
        <v>487</v>
      </c>
      <c r="D32" s="76" t="s">
        <v>488</v>
      </c>
      <c r="E32" s="69">
        <v>-3895005</v>
      </c>
      <c r="F32" s="69">
        <v>7055339</v>
      </c>
    </row>
    <row r="33" spans="1:6" x14ac:dyDescent="0.3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35">
      <c r="A34" s="66" t="s">
        <v>91</v>
      </c>
      <c r="B34" s="65"/>
      <c r="C34" s="67" t="s">
        <v>491</v>
      </c>
      <c r="D34" s="74" t="s">
        <v>492</v>
      </c>
      <c r="E34" s="69">
        <v>-559505</v>
      </c>
      <c r="F34" s="69">
        <v>-251425</v>
      </c>
    </row>
    <row r="35" spans="1:6" x14ac:dyDescent="0.35">
      <c r="A35" s="66" t="s">
        <v>93</v>
      </c>
      <c r="B35" s="65"/>
      <c r="C35" s="67" t="s">
        <v>493</v>
      </c>
      <c r="D35" s="76" t="s">
        <v>494</v>
      </c>
      <c r="E35" s="69">
        <v>299707</v>
      </c>
      <c r="F35" s="69">
        <v>725519</v>
      </c>
    </row>
    <row r="36" spans="1:6" x14ac:dyDescent="0.35">
      <c r="A36" s="66" t="s">
        <v>97</v>
      </c>
      <c r="B36" s="65"/>
      <c r="C36" s="67" t="s">
        <v>495</v>
      </c>
      <c r="D36" s="77" t="s">
        <v>496</v>
      </c>
      <c r="E36" s="69">
        <v>4596434</v>
      </c>
      <c r="F36" s="69">
        <v>-9847928</v>
      </c>
    </row>
    <row r="37" spans="1:6" x14ac:dyDescent="0.35">
      <c r="A37" s="66" t="s">
        <v>100</v>
      </c>
      <c r="B37" s="65"/>
      <c r="C37" s="67" t="s">
        <v>497</v>
      </c>
      <c r="D37" s="77" t="s">
        <v>498</v>
      </c>
      <c r="E37" s="69">
        <v>-889032</v>
      </c>
      <c r="F37" s="69">
        <v>-4547584</v>
      </c>
    </row>
    <row r="38" spans="1:6" ht="26" x14ac:dyDescent="0.35">
      <c r="A38" s="66" t="s">
        <v>103</v>
      </c>
      <c r="B38" s="65"/>
      <c r="C38" s="67" t="s">
        <v>499</v>
      </c>
      <c r="D38" s="77" t="s">
        <v>500</v>
      </c>
      <c r="E38" s="69">
        <v>1846131</v>
      </c>
      <c r="F38" s="69">
        <v>-1120455</v>
      </c>
    </row>
    <row r="39" spans="1:6" x14ac:dyDescent="0.35">
      <c r="A39" s="61" t="s">
        <v>106</v>
      </c>
      <c r="B39" s="65"/>
      <c r="C39" s="78">
        <v>3</v>
      </c>
      <c r="D39" s="79" t="s">
        <v>501</v>
      </c>
      <c r="E39" s="80">
        <v>-2305382</v>
      </c>
      <c r="F39" s="80">
        <v>-2702888</v>
      </c>
    </row>
    <row r="40" spans="1:6" x14ac:dyDescent="0.35">
      <c r="A40" s="61" t="s">
        <v>108</v>
      </c>
      <c r="B40" s="65"/>
      <c r="C40" s="78">
        <v>4</v>
      </c>
      <c r="D40" s="79" t="s">
        <v>502</v>
      </c>
      <c r="E40" s="80">
        <v>12190369</v>
      </c>
      <c r="F40" s="80">
        <v>11286839</v>
      </c>
    </row>
    <row r="41" spans="1:6" x14ac:dyDescent="0.35">
      <c r="A41" s="61" t="s">
        <v>111</v>
      </c>
      <c r="B41" s="65"/>
      <c r="C41" s="78">
        <v>5</v>
      </c>
      <c r="D41" s="79" t="s">
        <v>503</v>
      </c>
      <c r="E41" s="80">
        <v>130880</v>
      </c>
      <c r="F41" s="80">
        <v>158212</v>
      </c>
    </row>
    <row r="42" spans="1:6" ht="21" x14ac:dyDescent="0.35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-2671620</v>
      </c>
      <c r="F42" s="146">
        <f>SUM(F43:F49)</f>
        <v>-4116258</v>
      </c>
    </row>
    <row r="43" spans="1:6" x14ac:dyDescent="0.35">
      <c r="A43" s="66" t="s">
        <v>115</v>
      </c>
      <c r="B43" s="65"/>
      <c r="C43" s="81">
        <v>1</v>
      </c>
      <c r="D43" s="76" t="s">
        <v>506</v>
      </c>
      <c r="E43" s="69">
        <v>22638</v>
      </c>
      <c r="F43" s="69">
        <v>14528</v>
      </c>
    </row>
    <row r="44" spans="1:6" x14ac:dyDescent="0.35">
      <c r="A44" s="66" t="s">
        <v>116</v>
      </c>
      <c r="B44" s="65"/>
      <c r="C44" s="81">
        <v>2</v>
      </c>
      <c r="D44" s="76" t="s">
        <v>507</v>
      </c>
      <c r="E44" s="69">
        <v>-1488203</v>
      </c>
      <c r="F44" s="69">
        <v>-2574710</v>
      </c>
    </row>
    <row r="45" spans="1:6" x14ac:dyDescent="0.3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35">
      <c r="A46" s="66" t="s">
        <v>121</v>
      </c>
      <c r="B46" s="65"/>
      <c r="C46" s="81">
        <v>4</v>
      </c>
      <c r="D46" s="76" t="s">
        <v>509</v>
      </c>
      <c r="E46" s="69">
        <v>-921232</v>
      </c>
      <c r="F46" s="69">
        <v>-1556076</v>
      </c>
    </row>
    <row r="47" spans="1:6" ht="26" x14ac:dyDescent="0.3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6" x14ac:dyDescent="0.35">
      <c r="A48" s="66" t="s">
        <v>124</v>
      </c>
      <c r="B48" s="65"/>
      <c r="C48" s="81">
        <v>6</v>
      </c>
      <c r="D48" s="76" t="s">
        <v>511</v>
      </c>
      <c r="E48" s="69">
        <v>-284823</v>
      </c>
      <c r="F48" s="69">
        <v>0</v>
      </c>
    </row>
    <row r="49" spans="1:6" x14ac:dyDescent="0.35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1" x14ac:dyDescent="0.35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-66129273</v>
      </c>
      <c r="F50" s="144">
        <f>SUM(F51:F61)</f>
        <v>-721899</v>
      </c>
    </row>
    <row r="51" spans="1:6" x14ac:dyDescent="0.3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6" x14ac:dyDescent="0.3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6" x14ac:dyDescent="0.3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3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3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6" x14ac:dyDescent="0.3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6" x14ac:dyDescent="0.35">
      <c r="A57" s="66" t="s">
        <v>148</v>
      </c>
      <c r="B57" s="65"/>
      <c r="C57" s="81">
        <v>7</v>
      </c>
      <c r="D57" s="68" t="s">
        <v>521</v>
      </c>
      <c r="E57" s="69">
        <v>-30400</v>
      </c>
      <c r="F57" s="69">
        <v>-34086</v>
      </c>
    </row>
    <row r="58" spans="1:6" x14ac:dyDescent="0.3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35">
      <c r="A59" s="66" t="s">
        <v>151</v>
      </c>
      <c r="B59" s="65"/>
      <c r="C59" s="81">
        <v>9</v>
      </c>
      <c r="D59" s="68" t="s">
        <v>523</v>
      </c>
      <c r="E59" s="69">
        <v>-138</v>
      </c>
      <c r="F59" s="69">
        <v>-688</v>
      </c>
    </row>
    <row r="60" spans="1:6" x14ac:dyDescent="0.35">
      <c r="A60" s="66" t="s">
        <v>155</v>
      </c>
      <c r="B60" s="65"/>
      <c r="C60" s="81">
        <v>10</v>
      </c>
      <c r="D60" s="68" t="s">
        <v>524</v>
      </c>
      <c r="E60" s="69">
        <v>-65000265</v>
      </c>
      <c r="F60" s="69">
        <v>0</v>
      </c>
    </row>
    <row r="61" spans="1:6" x14ac:dyDescent="0.35">
      <c r="A61" s="66" t="s">
        <v>158</v>
      </c>
      <c r="B61" s="65"/>
      <c r="C61" s="81">
        <v>11</v>
      </c>
      <c r="D61" s="68" t="s">
        <v>525</v>
      </c>
      <c r="E61" s="69">
        <v>-1098470</v>
      </c>
      <c r="F61" s="69">
        <v>-687125</v>
      </c>
    </row>
    <row r="62" spans="1:6" x14ac:dyDescent="0.35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-5063656</v>
      </c>
      <c r="F62" s="144">
        <f>F5+F42+F50</f>
        <v>-106874371</v>
      </c>
    </row>
    <row r="63" spans="1:6" ht="26" x14ac:dyDescent="0.35">
      <c r="A63" s="61" t="s">
        <v>165</v>
      </c>
      <c r="B63" s="65"/>
      <c r="C63" s="63" t="s">
        <v>125</v>
      </c>
      <c r="D63" s="64" t="s">
        <v>528</v>
      </c>
      <c r="E63" s="80">
        <v>151805</v>
      </c>
      <c r="F63" s="80">
        <v>488185</v>
      </c>
    </row>
    <row r="64" spans="1:6" ht="26" x14ac:dyDescent="0.35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-4911851</v>
      </c>
      <c r="F64" s="144">
        <f>F62+F63</f>
        <v>-106386186</v>
      </c>
    </row>
    <row r="65" spans="1:6" x14ac:dyDescent="0.35">
      <c r="A65" s="66" t="s">
        <v>169</v>
      </c>
      <c r="B65" s="65"/>
      <c r="C65" s="81">
        <v>1</v>
      </c>
      <c r="D65" s="68" t="s">
        <v>531</v>
      </c>
      <c r="E65" s="69">
        <v>23196824</v>
      </c>
      <c r="F65" s="69">
        <v>134674730</v>
      </c>
    </row>
    <row r="66" spans="1:6" x14ac:dyDescent="0.35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18284973</v>
      </c>
      <c r="F66" s="144">
        <f>F64+F65</f>
        <v>28288544</v>
      </c>
    </row>
    <row r="67" spans="1:6" x14ac:dyDescent="0.35">
      <c r="A67" s="276" t="s">
        <v>534</v>
      </c>
      <c r="B67" s="276"/>
      <c r="C67" s="276"/>
      <c r="D67" s="276"/>
      <c r="E67" s="276"/>
      <c r="F67" s="27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55" zoomScaleNormal="55" workbookViewId="0">
      <selection activeCell="E55" sqref="E55"/>
    </sheetView>
  </sheetViews>
  <sheetFormatPr defaultRowHeight="14.5" x14ac:dyDescent="0.35"/>
  <cols>
    <col min="2" max="2" width="51.26953125" customWidth="1"/>
    <col min="3" max="12" width="35.26953125" customWidth="1"/>
  </cols>
  <sheetData>
    <row r="1" spans="1:13" ht="15.5" x14ac:dyDescent="0.35">
      <c r="A1" s="279" t="s">
        <v>432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5.5" x14ac:dyDescent="0.35">
      <c r="A2" s="280" t="s">
        <v>704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57"/>
    </row>
    <row r="3" spans="1:13" ht="15" thickBot="1" x14ac:dyDescent="0.4">
      <c r="A3" s="281" t="s">
        <v>299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56"/>
    </row>
    <row r="4" spans="1:13" x14ac:dyDescent="0.35">
      <c r="A4" s="282" t="s">
        <v>0</v>
      </c>
      <c r="B4" s="284" t="s">
        <v>3</v>
      </c>
      <c r="C4" s="286" t="s">
        <v>385</v>
      </c>
      <c r="D4" s="286"/>
      <c r="E4" s="286"/>
      <c r="F4" s="286"/>
      <c r="G4" s="286"/>
      <c r="H4" s="286"/>
      <c r="I4" s="286"/>
      <c r="J4" s="286"/>
      <c r="K4" s="287" t="s">
        <v>386</v>
      </c>
      <c r="L4" s="289" t="s">
        <v>387</v>
      </c>
    </row>
    <row r="5" spans="1:13" x14ac:dyDescent="0.35">
      <c r="A5" s="283"/>
      <c r="B5" s="28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8"/>
      <c r="L5" s="290"/>
    </row>
    <row r="6" spans="1:13" x14ac:dyDescent="0.35">
      <c r="A6" s="31" t="s">
        <v>392</v>
      </c>
      <c r="B6" s="32" t="s">
        <v>393</v>
      </c>
      <c r="C6" s="33">
        <v>78216975</v>
      </c>
      <c r="D6" s="33">
        <v>90448275</v>
      </c>
      <c r="E6" s="33">
        <v>17137031</v>
      </c>
      <c r="F6" s="33">
        <v>83552702</v>
      </c>
      <c r="G6" s="33">
        <v>53359689</v>
      </c>
      <c r="H6" s="33">
        <v>330942064</v>
      </c>
      <c r="I6" s="33">
        <v>58198604</v>
      </c>
      <c r="J6" s="148">
        <f t="shared" ref="J6:J43" si="0">+SUM(C6:I6)</f>
        <v>711855340</v>
      </c>
      <c r="K6" s="33">
        <v>1369771</v>
      </c>
      <c r="L6" s="153">
        <f>J6+K6</f>
        <v>713225111</v>
      </c>
    </row>
    <row r="7" spans="1:13" x14ac:dyDescent="0.35">
      <c r="A7" s="34" t="s">
        <v>394</v>
      </c>
      <c r="B7" s="35" t="s">
        <v>395</v>
      </c>
      <c r="C7" s="36">
        <v>0</v>
      </c>
      <c r="D7" s="36">
        <v>0</v>
      </c>
      <c r="E7" s="36">
        <v>-3088097</v>
      </c>
      <c r="F7" s="36">
        <v>0</v>
      </c>
      <c r="G7" s="36">
        <v>0</v>
      </c>
      <c r="H7" s="36">
        <v>1711565</v>
      </c>
      <c r="I7" s="36">
        <v>0</v>
      </c>
      <c r="J7" s="148">
        <f t="shared" si="0"/>
        <v>-1376532</v>
      </c>
      <c r="K7" s="36">
        <v>-9723</v>
      </c>
      <c r="L7" s="153">
        <f t="shared" ref="L7:L43" si="1">J7+K7</f>
        <v>-1386255</v>
      </c>
    </row>
    <row r="8" spans="1:13" x14ac:dyDescent="0.3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35">
      <c r="A9" s="31" t="s">
        <v>398</v>
      </c>
      <c r="B9" s="32" t="s">
        <v>399</v>
      </c>
      <c r="C9" s="149">
        <f t="shared" ref="C9:I9" si="2">SUM(C6:C8)</f>
        <v>78216975</v>
      </c>
      <c r="D9" s="149">
        <f t="shared" si="2"/>
        <v>90448275</v>
      </c>
      <c r="E9" s="149">
        <f t="shared" si="2"/>
        <v>14048934</v>
      </c>
      <c r="F9" s="149">
        <f t="shared" si="2"/>
        <v>83552702</v>
      </c>
      <c r="G9" s="149">
        <f t="shared" si="2"/>
        <v>53359689</v>
      </c>
      <c r="H9" s="149">
        <f t="shared" si="2"/>
        <v>332653629</v>
      </c>
      <c r="I9" s="149">
        <f t="shared" si="2"/>
        <v>58198604</v>
      </c>
      <c r="J9" s="149">
        <f t="shared" si="0"/>
        <v>710478808</v>
      </c>
      <c r="K9" s="149">
        <f>SUM(K6:K8)</f>
        <v>1360048</v>
      </c>
      <c r="L9" s="153">
        <f t="shared" si="1"/>
        <v>711838856</v>
      </c>
    </row>
    <row r="10" spans="1:13" x14ac:dyDescent="0.35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34639202</v>
      </c>
      <c r="F10" s="149">
        <f t="shared" si="3"/>
        <v>-39423491</v>
      </c>
      <c r="G10" s="149">
        <f t="shared" si="3"/>
        <v>0</v>
      </c>
      <c r="H10" s="149">
        <f t="shared" si="3"/>
        <v>0</v>
      </c>
      <c r="I10" s="149">
        <f t="shared" si="3"/>
        <v>58380780</v>
      </c>
      <c r="J10" s="149">
        <f t="shared" si="0"/>
        <v>53596491</v>
      </c>
      <c r="K10" s="149">
        <f>+K11+K12</f>
        <v>41455</v>
      </c>
      <c r="L10" s="153">
        <f t="shared" si="1"/>
        <v>53637946</v>
      </c>
    </row>
    <row r="11" spans="1:13" x14ac:dyDescent="0.3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58380780</v>
      </c>
      <c r="J11" s="148">
        <f t="shared" si="0"/>
        <v>58380780</v>
      </c>
      <c r="K11" s="36">
        <v>71725</v>
      </c>
      <c r="L11" s="153">
        <f t="shared" si="1"/>
        <v>58452505</v>
      </c>
    </row>
    <row r="12" spans="1:13" x14ac:dyDescent="0.35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34639202</v>
      </c>
      <c r="F12" s="149">
        <f t="shared" si="4"/>
        <v>-39423491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-4784289</v>
      </c>
      <c r="K12" s="149">
        <f>SUM(K13:K18)</f>
        <v>-30270</v>
      </c>
      <c r="L12" s="153">
        <f t="shared" si="1"/>
        <v>-4814559</v>
      </c>
    </row>
    <row r="13" spans="1:13" ht="26" x14ac:dyDescent="0.35">
      <c r="A13" s="39" t="s">
        <v>112</v>
      </c>
      <c r="B13" s="40" t="s">
        <v>404</v>
      </c>
      <c r="C13" s="36">
        <v>0</v>
      </c>
      <c r="D13" s="36">
        <v>0</v>
      </c>
      <c r="E13" s="36">
        <v>36495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36495</v>
      </c>
      <c r="K13" s="36">
        <v>2190</v>
      </c>
      <c r="L13" s="153">
        <f t="shared" si="1"/>
        <v>38685</v>
      </c>
    </row>
    <row r="14" spans="1:13" ht="26" x14ac:dyDescent="0.35">
      <c r="A14" s="37" t="s">
        <v>114</v>
      </c>
      <c r="B14" s="40" t="s">
        <v>405</v>
      </c>
      <c r="C14" s="36">
        <v>0</v>
      </c>
      <c r="D14" s="36">
        <v>0</v>
      </c>
      <c r="E14" s="36">
        <v>34846103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34846103</v>
      </c>
      <c r="K14" s="36">
        <v>-122</v>
      </c>
      <c r="L14" s="153">
        <f t="shared" si="1"/>
        <v>34845981</v>
      </c>
    </row>
    <row r="15" spans="1:13" ht="26" x14ac:dyDescent="0.35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-236963</v>
      </c>
      <c r="K15" s="36">
        <v>0</v>
      </c>
      <c r="L15" s="153">
        <f t="shared" si="1"/>
        <v>-236963</v>
      </c>
    </row>
    <row r="16" spans="1:13" x14ac:dyDescent="0.3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-40386179</v>
      </c>
      <c r="G16" s="36">
        <v>0</v>
      </c>
      <c r="H16" s="36">
        <v>0</v>
      </c>
      <c r="I16" s="36">
        <v>0</v>
      </c>
      <c r="J16" s="148">
        <f t="shared" si="0"/>
        <v>-40386179</v>
      </c>
      <c r="K16" s="36">
        <v>-33462</v>
      </c>
      <c r="L16" s="153">
        <f t="shared" si="1"/>
        <v>-40419641</v>
      </c>
    </row>
    <row r="17" spans="1:12" x14ac:dyDescent="0.3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962688</v>
      </c>
      <c r="G17" s="36">
        <v>0</v>
      </c>
      <c r="H17" s="36">
        <v>0</v>
      </c>
      <c r="I17" s="36">
        <v>0</v>
      </c>
      <c r="J17" s="148">
        <f t="shared" si="0"/>
        <v>962688</v>
      </c>
      <c r="K17" s="36">
        <v>1466</v>
      </c>
      <c r="L17" s="153">
        <f t="shared" si="1"/>
        <v>964154</v>
      </c>
    </row>
    <row r="18" spans="1:12" x14ac:dyDescent="0.35">
      <c r="A18" s="37" t="s">
        <v>379</v>
      </c>
      <c r="B18" s="40" t="s">
        <v>408</v>
      </c>
      <c r="C18" s="36">
        <v>0</v>
      </c>
      <c r="D18" s="36">
        <v>0</v>
      </c>
      <c r="E18" s="36">
        <v>-6433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-6433</v>
      </c>
      <c r="K18" s="36">
        <v>-342</v>
      </c>
      <c r="L18" s="153">
        <f t="shared" si="1"/>
        <v>-6775</v>
      </c>
    </row>
    <row r="19" spans="1:12" x14ac:dyDescent="0.35">
      <c r="A19" s="41" t="s">
        <v>409</v>
      </c>
      <c r="B19" s="42" t="s">
        <v>410</v>
      </c>
      <c r="C19" s="149">
        <f t="shared" ref="C19:I19" si="5">SUM(C20:C23)</f>
        <v>79167</v>
      </c>
      <c r="D19" s="149">
        <f t="shared" si="5"/>
        <v>0</v>
      </c>
      <c r="E19" s="149">
        <f t="shared" si="5"/>
        <v>-1386448</v>
      </c>
      <c r="F19" s="149">
        <f t="shared" si="5"/>
        <v>0</v>
      </c>
      <c r="G19" s="149">
        <f t="shared" si="5"/>
        <v>-80812</v>
      </c>
      <c r="H19" s="149">
        <f t="shared" si="5"/>
        <v>59922287</v>
      </c>
      <c r="I19" s="149">
        <f t="shared" si="5"/>
        <v>-58198603</v>
      </c>
      <c r="J19" s="149">
        <f t="shared" si="0"/>
        <v>335591</v>
      </c>
      <c r="K19" s="149">
        <f>SUM(K20:K23)</f>
        <v>-654893</v>
      </c>
      <c r="L19" s="153">
        <f t="shared" si="1"/>
        <v>-319302</v>
      </c>
    </row>
    <row r="20" spans="1:12" x14ac:dyDescent="0.35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48">
        <f t="shared" si="0"/>
        <v>-1645</v>
      </c>
      <c r="K20" s="36">
        <v>0</v>
      </c>
      <c r="L20" s="153">
        <f t="shared" si="1"/>
        <v>-1645</v>
      </c>
    </row>
    <row r="21" spans="1:12" x14ac:dyDescent="0.3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314778</v>
      </c>
      <c r="I21" s="36">
        <v>0</v>
      </c>
      <c r="J21" s="148">
        <f t="shared" si="0"/>
        <v>314778</v>
      </c>
      <c r="K21" s="36">
        <v>-622640</v>
      </c>
      <c r="L21" s="153">
        <f t="shared" si="1"/>
        <v>-307862</v>
      </c>
    </row>
    <row r="22" spans="1:12" x14ac:dyDescent="0.3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48">
        <f t="shared" si="0"/>
        <v>0</v>
      </c>
      <c r="K22" s="36">
        <v>-32394</v>
      </c>
      <c r="L22" s="153">
        <f t="shared" si="1"/>
        <v>-32394</v>
      </c>
    </row>
    <row r="23" spans="1:12" x14ac:dyDescent="0.35">
      <c r="A23" s="37" t="s">
        <v>415</v>
      </c>
      <c r="B23" s="40" t="s">
        <v>416</v>
      </c>
      <c r="C23" s="36">
        <v>0</v>
      </c>
      <c r="D23" s="36">
        <v>0</v>
      </c>
      <c r="E23" s="36">
        <v>-1386448</v>
      </c>
      <c r="F23" s="36">
        <v>0</v>
      </c>
      <c r="G23" s="36">
        <v>0</v>
      </c>
      <c r="H23" s="36">
        <v>59607509</v>
      </c>
      <c r="I23" s="36">
        <v>-58198603</v>
      </c>
      <c r="J23" s="148">
        <f t="shared" si="0"/>
        <v>22458</v>
      </c>
      <c r="K23" s="36">
        <v>141</v>
      </c>
      <c r="L23" s="153">
        <f t="shared" si="1"/>
        <v>22599</v>
      </c>
    </row>
    <row r="24" spans="1:12" ht="15" thickBot="1" x14ac:dyDescent="0.4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47301688</v>
      </c>
      <c r="F24" s="150">
        <f t="shared" si="6"/>
        <v>44129211</v>
      </c>
      <c r="G24" s="150">
        <f t="shared" si="6"/>
        <v>53278877</v>
      </c>
      <c r="H24" s="150">
        <f t="shared" si="6"/>
        <v>392575916</v>
      </c>
      <c r="I24" s="150">
        <f t="shared" si="6"/>
        <v>58380781</v>
      </c>
      <c r="J24" s="150">
        <f t="shared" si="0"/>
        <v>764410890</v>
      </c>
      <c r="K24" s="150">
        <f>+K9+K10+K19</f>
        <v>746610</v>
      </c>
      <c r="L24" s="153">
        <f t="shared" si="1"/>
        <v>765157500</v>
      </c>
    </row>
    <row r="25" spans="1:12" x14ac:dyDescent="0.35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47301688</v>
      </c>
      <c r="F25" s="151">
        <f t="shared" si="7"/>
        <v>44129211</v>
      </c>
      <c r="G25" s="151">
        <f t="shared" si="7"/>
        <v>53278877</v>
      </c>
      <c r="H25" s="151">
        <f t="shared" si="7"/>
        <v>392575916</v>
      </c>
      <c r="I25" s="151">
        <f t="shared" si="7"/>
        <v>58380781</v>
      </c>
      <c r="J25" s="151">
        <f t="shared" si="0"/>
        <v>764410890</v>
      </c>
      <c r="K25" s="151">
        <f>+K24</f>
        <v>746610</v>
      </c>
      <c r="L25" s="153">
        <f t="shared" si="1"/>
        <v>765157500</v>
      </c>
    </row>
    <row r="26" spans="1:12" x14ac:dyDescent="0.3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>
        <v>0</v>
      </c>
      <c r="L26" s="153">
        <f t="shared" si="1"/>
        <v>0</v>
      </c>
    </row>
    <row r="27" spans="1:12" x14ac:dyDescent="0.3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>
        <v>0</v>
      </c>
      <c r="L27" s="153">
        <f t="shared" si="1"/>
        <v>0</v>
      </c>
    </row>
    <row r="28" spans="1:12" x14ac:dyDescent="0.35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47301688</v>
      </c>
      <c r="F28" s="149">
        <f t="shared" si="8"/>
        <v>44129211</v>
      </c>
      <c r="G28" s="149">
        <f t="shared" si="8"/>
        <v>53278877</v>
      </c>
      <c r="H28" s="149">
        <f t="shared" si="8"/>
        <v>392575916</v>
      </c>
      <c r="I28" s="149">
        <f t="shared" si="8"/>
        <v>58380781</v>
      </c>
      <c r="J28" s="149">
        <f t="shared" si="0"/>
        <v>764410890</v>
      </c>
      <c r="K28" s="149">
        <f>SUM(K25:K27)</f>
        <v>746610</v>
      </c>
      <c r="L28" s="153">
        <f t="shared" si="1"/>
        <v>765157500</v>
      </c>
    </row>
    <row r="29" spans="1:12" x14ac:dyDescent="0.35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14883782</v>
      </c>
      <c r="F29" s="149">
        <f t="shared" si="9"/>
        <v>1597393</v>
      </c>
      <c r="G29" s="149">
        <f t="shared" si="9"/>
        <v>0</v>
      </c>
      <c r="H29" s="149">
        <f t="shared" si="9"/>
        <v>0</v>
      </c>
      <c r="I29" s="149">
        <f t="shared" si="9"/>
        <v>15839364</v>
      </c>
      <c r="J29" s="149">
        <f t="shared" si="0"/>
        <v>32320539</v>
      </c>
      <c r="K29" s="149">
        <f>+K30+K31</f>
        <v>15670</v>
      </c>
      <c r="L29" s="153">
        <f t="shared" si="1"/>
        <v>32336209</v>
      </c>
    </row>
    <row r="30" spans="1:12" x14ac:dyDescent="0.3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15839364</v>
      </c>
      <c r="J30" s="148">
        <f t="shared" si="0"/>
        <v>15839364</v>
      </c>
      <c r="K30" s="36">
        <v>13170</v>
      </c>
      <c r="L30" s="153">
        <f t="shared" si="1"/>
        <v>15852534</v>
      </c>
    </row>
    <row r="31" spans="1:12" x14ac:dyDescent="0.35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14883782</v>
      </c>
      <c r="F31" s="149">
        <f t="shared" si="10"/>
        <v>1597393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16481175</v>
      </c>
      <c r="K31" s="149">
        <f>SUM(K32:K37)</f>
        <v>2500</v>
      </c>
      <c r="L31" s="153">
        <f t="shared" si="1"/>
        <v>16483675</v>
      </c>
    </row>
    <row r="32" spans="1:12" ht="26" x14ac:dyDescent="0.3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0</v>
      </c>
      <c r="K32" s="36">
        <v>0</v>
      </c>
      <c r="L32" s="153">
        <f t="shared" si="1"/>
        <v>0</v>
      </c>
    </row>
    <row r="33" spans="1:12" ht="26" x14ac:dyDescent="0.35">
      <c r="A33" s="37" t="s">
        <v>114</v>
      </c>
      <c r="B33" s="40" t="s">
        <v>405</v>
      </c>
      <c r="C33" s="36">
        <v>0</v>
      </c>
      <c r="D33" s="36">
        <v>0</v>
      </c>
      <c r="E33" s="36">
        <v>14982392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14982392</v>
      </c>
      <c r="K33" s="36">
        <v>-150</v>
      </c>
      <c r="L33" s="153">
        <f t="shared" si="1"/>
        <v>14982242</v>
      </c>
    </row>
    <row r="34" spans="1:12" ht="26" x14ac:dyDescent="0.35">
      <c r="A34" s="37" t="s">
        <v>75</v>
      </c>
      <c r="B34" s="40" t="s">
        <v>406</v>
      </c>
      <c r="C34" s="36">
        <v>0</v>
      </c>
      <c r="D34" s="36">
        <v>0</v>
      </c>
      <c r="E34" s="36">
        <v>-113810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-113810</v>
      </c>
      <c r="K34" s="36">
        <v>0</v>
      </c>
      <c r="L34" s="153">
        <f t="shared" si="1"/>
        <v>-113810</v>
      </c>
    </row>
    <row r="35" spans="1:12" x14ac:dyDescent="0.3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1988903</v>
      </c>
      <c r="G35" s="36">
        <v>0</v>
      </c>
      <c r="H35" s="36">
        <v>0</v>
      </c>
      <c r="I35" s="36">
        <v>0</v>
      </c>
      <c r="J35" s="148">
        <f t="shared" si="0"/>
        <v>1988903</v>
      </c>
      <c r="K35" s="36">
        <v>2840</v>
      </c>
      <c r="L35" s="153">
        <f t="shared" si="1"/>
        <v>1991743</v>
      </c>
    </row>
    <row r="36" spans="1:12" x14ac:dyDescent="0.3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-391510</v>
      </c>
      <c r="G36" s="36">
        <v>0</v>
      </c>
      <c r="H36" s="36">
        <v>0</v>
      </c>
      <c r="I36" s="36">
        <v>0</v>
      </c>
      <c r="J36" s="148">
        <f t="shared" si="0"/>
        <v>-391510</v>
      </c>
      <c r="K36" s="36">
        <v>-190</v>
      </c>
      <c r="L36" s="153">
        <f t="shared" si="1"/>
        <v>-391700</v>
      </c>
    </row>
    <row r="37" spans="1:12" x14ac:dyDescent="0.35">
      <c r="A37" s="37" t="s">
        <v>379</v>
      </c>
      <c r="B37" s="40" t="s">
        <v>408</v>
      </c>
      <c r="C37" s="36">
        <v>0</v>
      </c>
      <c r="D37" s="36">
        <v>0</v>
      </c>
      <c r="E37" s="36">
        <v>15200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15200</v>
      </c>
      <c r="K37" s="36">
        <v>0</v>
      </c>
      <c r="L37" s="153">
        <f t="shared" si="1"/>
        <v>15200</v>
      </c>
    </row>
    <row r="38" spans="1:12" x14ac:dyDescent="0.35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-93513</v>
      </c>
      <c r="F38" s="149">
        <f t="shared" si="11"/>
        <v>0</v>
      </c>
      <c r="G38" s="149">
        <f t="shared" si="11"/>
        <v>0</v>
      </c>
      <c r="H38" s="149">
        <f t="shared" si="11"/>
        <v>-6563432</v>
      </c>
      <c r="I38" s="149">
        <f t="shared" si="11"/>
        <v>-58380781</v>
      </c>
      <c r="J38" s="149">
        <f t="shared" si="0"/>
        <v>-65037726</v>
      </c>
      <c r="K38" s="149">
        <f>SUM(K39:K42)</f>
        <v>-244358</v>
      </c>
      <c r="L38" s="153">
        <f t="shared" si="1"/>
        <v>-65282084</v>
      </c>
    </row>
    <row r="39" spans="1:12" x14ac:dyDescent="0.3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3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-40467</v>
      </c>
      <c r="I40" s="36">
        <v>0</v>
      </c>
      <c r="J40" s="148">
        <f t="shared" si="0"/>
        <v>-40467</v>
      </c>
      <c r="K40" s="36">
        <v>-244356</v>
      </c>
      <c r="L40" s="153">
        <f t="shared" si="1"/>
        <v>-284823</v>
      </c>
    </row>
    <row r="41" spans="1:12" x14ac:dyDescent="0.3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-65000265</v>
      </c>
      <c r="I41" s="36">
        <v>0</v>
      </c>
      <c r="J41" s="148">
        <f t="shared" si="0"/>
        <v>-65000265</v>
      </c>
      <c r="K41" s="36">
        <v>0</v>
      </c>
      <c r="L41" s="153">
        <f t="shared" si="1"/>
        <v>-65000265</v>
      </c>
    </row>
    <row r="42" spans="1:12" x14ac:dyDescent="0.35">
      <c r="A42" s="48" t="s">
        <v>415</v>
      </c>
      <c r="B42" s="40" t="s">
        <v>428</v>
      </c>
      <c r="C42" s="36">
        <v>0</v>
      </c>
      <c r="D42" s="36">
        <v>0</v>
      </c>
      <c r="E42" s="36">
        <v>-93513</v>
      </c>
      <c r="F42" s="36">
        <v>0</v>
      </c>
      <c r="G42" s="36">
        <v>0</v>
      </c>
      <c r="H42" s="36">
        <v>58477300</v>
      </c>
      <c r="I42" s="36">
        <v>-58380781</v>
      </c>
      <c r="J42" s="148">
        <f t="shared" si="0"/>
        <v>3006</v>
      </c>
      <c r="K42" s="36">
        <v>-2</v>
      </c>
      <c r="L42" s="153">
        <f t="shared" si="1"/>
        <v>3004</v>
      </c>
    </row>
    <row r="43" spans="1:12" ht="15" thickBot="1" x14ac:dyDescent="0.4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62091957</v>
      </c>
      <c r="F43" s="152">
        <f t="shared" si="12"/>
        <v>45726604</v>
      </c>
      <c r="G43" s="152">
        <f t="shared" si="12"/>
        <v>53278877</v>
      </c>
      <c r="H43" s="152">
        <f t="shared" si="12"/>
        <v>386012484</v>
      </c>
      <c r="I43" s="152">
        <f t="shared" si="12"/>
        <v>15839364</v>
      </c>
      <c r="J43" s="152">
        <f t="shared" si="0"/>
        <v>731693703</v>
      </c>
      <c r="K43" s="152">
        <f>+K28+K29+K38</f>
        <v>517922</v>
      </c>
      <c r="L43" s="153">
        <f t="shared" si="1"/>
        <v>732211625</v>
      </c>
    </row>
    <row r="44" spans="1:12" x14ac:dyDescent="0.3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2"/>
  <sheetViews>
    <sheetView showGridLines="0" tabSelected="1" topLeftCell="A66" zoomScale="85" zoomScaleNormal="85" workbookViewId="0">
      <selection activeCell="C71" sqref="C71"/>
    </sheetView>
  </sheetViews>
  <sheetFormatPr defaultColWidth="9.1796875" defaultRowHeight="14" x14ac:dyDescent="0.3"/>
  <cols>
    <col min="1" max="1" width="114" style="175" customWidth="1"/>
    <col min="2" max="2" width="11.54296875" style="172" customWidth="1"/>
    <col min="3" max="16384" width="9.1796875" style="172"/>
  </cols>
  <sheetData>
    <row r="1" spans="1:2" x14ac:dyDescent="0.3">
      <c r="A1" s="170" t="s">
        <v>538</v>
      </c>
      <c r="B1" s="171"/>
    </row>
    <row r="2" spans="1:2" x14ac:dyDescent="0.3">
      <c r="A2" s="170" t="s">
        <v>539</v>
      </c>
      <c r="B2" s="171"/>
    </row>
    <row r="3" spans="1:2" x14ac:dyDescent="0.3">
      <c r="A3" s="171"/>
      <c r="B3" s="171"/>
    </row>
    <row r="4" spans="1:2" x14ac:dyDescent="0.3">
      <c r="A4" s="170" t="s">
        <v>655</v>
      </c>
      <c r="B4" s="171"/>
    </row>
    <row r="5" spans="1:2" x14ac:dyDescent="0.3">
      <c r="A5" s="171"/>
      <c r="B5" s="171"/>
    </row>
    <row r="6" spans="1:2" x14ac:dyDescent="0.3">
      <c r="A6" s="170" t="s">
        <v>656</v>
      </c>
      <c r="B6" s="171"/>
    </row>
    <row r="7" spans="1:2" x14ac:dyDescent="0.3">
      <c r="A7" s="171"/>
      <c r="B7" s="171"/>
    </row>
    <row r="8" spans="1:2" x14ac:dyDescent="0.3">
      <c r="A8" s="170" t="s">
        <v>705</v>
      </c>
      <c r="B8" s="171"/>
    </row>
    <row r="9" spans="1:2" x14ac:dyDescent="0.3">
      <c r="A9" s="171"/>
      <c r="B9" s="171"/>
    </row>
    <row r="10" spans="1:2" x14ac:dyDescent="0.3">
      <c r="A10" s="171"/>
      <c r="B10" s="171"/>
    </row>
    <row r="11" spans="1:2" x14ac:dyDescent="0.3">
      <c r="A11" s="170" t="s">
        <v>540</v>
      </c>
      <c r="B11" s="171"/>
    </row>
    <row r="12" spans="1:2" x14ac:dyDescent="0.3">
      <c r="A12" s="171"/>
      <c r="B12" s="171"/>
    </row>
    <row r="13" spans="1:2" ht="50" x14ac:dyDescent="0.3">
      <c r="A13" s="170" t="s">
        <v>541</v>
      </c>
      <c r="B13" s="171"/>
    </row>
    <row r="14" spans="1:2" x14ac:dyDescent="0.3">
      <c r="A14" s="171"/>
      <c r="B14" s="171"/>
    </row>
    <row r="15" spans="1:2" ht="25" x14ac:dyDescent="0.3">
      <c r="A15" s="170" t="s">
        <v>542</v>
      </c>
      <c r="B15" s="171"/>
    </row>
    <row r="16" spans="1:2" x14ac:dyDescent="0.3">
      <c r="A16" s="171"/>
      <c r="B16" s="171"/>
    </row>
    <row r="17" spans="1:2" ht="37.5" x14ac:dyDescent="0.3">
      <c r="A17" s="170" t="s">
        <v>543</v>
      </c>
      <c r="B17" s="171"/>
    </row>
    <row r="18" spans="1:2" x14ac:dyDescent="0.3">
      <c r="A18" s="171"/>
      <c r="B18" s="171"/>
    </row>
    <row r="19" spans="1:2" ht="25" x14ac:dyDescent="0.3">
      <c r="A19" s="170" t="s">
        <v>544</v>
      </c>
      <c r="B19" s="171"/>
    </row>
    <row r="20" spans="1:2" x14ac:dyDescent="0.3">
      <c r="A20" s="171"/>
      <c r="B20" s="171"/>
    </row>
    <row r="21" spans="1:2" x14ac:dyDescent="0.3">
      <c r="A21" s="170" t="s">
        <v>545</v>
      </c>
      <c r="B21" s="171"/>
    </row>
    <row r="22" spans="1:2" x14ac:dyDescent="0.3">
      <c r="A22" s="171"/>
      <c r="B22" s="171"/>
    </row>
    <row r="23" spans="1:2" x14ac:dyDescent="0.3">
      <c r="A23" s="170" t="s">
        <v>546</v>
      </c>
      <c r="B23" s="171"/>
    </row>
    <row r="24" spans="1:2" x14ac:dyDescent="0.3">
      <c r="A24" s="171"/>
      <c r="B24" s="171"/>
    </row>
    <row r="25" spans="1:2" ht="25" x14ac:dyDescent="0.3">
      <c r="A25" s="170" t="s">
        <v>547</v>
      </c>
      <c r="B25" s="171"/>
    </row>
    <row r="26" spans="1:2" x14ac:dyDescent="0.3">
      <c r="A26" s="171"/>
      <c r="B26" s="171"/>
    </row>
    <row r="27" spans="1:2" x14ac:dyDescent="0.3">
      <c r="A27" s="170" t="s">
        <v>548</v>
      </c>
      <c r="B27" s="171"/>
    </row>
    <row r="28" spans="1:2" x14ac:dyDescent="0.3">
      <c r="A28" s="171"/>
      <c r="B28" s="171"/>
    </row>
    <row r="29" spans="1:2" ht="37.5" x14ac:dyDescent="0.3">
      <c r="A29" s="170" t="s">
        <v>549</v>
      </c>
      <c r="B29" s="171"/>
    </row>
    <row r="30" spans="1:2" x14ac:dyDescent="0.3">
      <c r="A30" s="171"/>
      <c r="B30" s="171"/>
    </row>
    <row r="31" spans="1:2" x14ac:dyDescent="0.3">
      <c r="A31" s="170" t="s">
        <v>550</v>
      </c>
      <c r="B31" s="171"/>
    </row>
    <row r="32" spans="1:2" x14ac:dyDescent="0.3">
      <c r="A32" s="171"/>
      <c r="B32" s="171"/>
    </row>
    <row r="33" spans="1:2" ht="25" x14ac:dyDescent="0.3">
      <c r="A33" s="170" t="s">
        <v>551</v>
      </c>
      <c r="B33" s="171"/>
    </row>
    <row r="34" spans="1:2" x14ac:dyDescent="0.3">
      <c r="A34" s="171"/>
      <c r="B34" s="171"/>
    </row>
    <row r="35" spans="1:2" x14ac:dyDescent="0.3">
      <c r="A35" s="170" t="s">
        <v>552</v>
      </c>
      <c r="B35" s="171"/>
    </row>
    <row r="36" spans="1:2" x14ac:dyDescent="0.3">
      <c r="A36" s="171"/>
      <c r="B36" s="171"/>
    </row>
    <row r="37" spans="1:2" ht="50" x14ac:dyDescent="0.3">
      <c r="A37" s="170" t="s">
        <v>553</v>
      </c>
      <c r="B37" s="171"/>
    </row>
    <row r="38" spans="1:2" x14ac:dyDescent="0.3">
      <c r="A38" s="171"/>
      <c r="B38" s="171"/>
    </row>
    <row r="39" spans="1:2" ht="25" x14ac:dyDescent="0.3">
      <c r="A39" s="170" t="s">
        <v>554</v>
      </c>
      <c r="B39" s="171"/>
    </row>
    <row r="40" spans="1:2" x14ac:dyDescent="0.3">
      <c r="A40" s="171"/>
      <c r="B40" s="171"/>
    </row>
    <row r="41" spans="1:2" ht="50" x14ac:dyDescent="0.3">
      <c r="A41" s="170" t="s">
        <v>555</v>
      </c>
      <c r="B41" s="171"/>
    </row>
    <row r="42" spans="1:2" x14ac:dyDescent="0.3">
      <c r="A42" s="171"/>
      <c r="B42" s="171"/>
    </row>
    <row r="43" spans="1:2" ht="25" x14ac:dyDescent="0.3">
      <c r="A43" s="170" t="s">
        <v>556</v>
      </c>
      <c r="B43" s="171"/>
    </row>
    <row r="44" spans="1:2" x14ac:dyDescent="0.3">
      <c r="A44" s="171"/>
      <c r="B44" s="171"/>
    </row>
    <row r="45" spans="1:2" ht="25" x14ac:dyDescent="0.3">
      <c r="A45" s="170" t="s">
        <v>557</v>
      </c>
      <c r="B45" s="171"/>
    </row>
    <row r="46" spans="1:2" x14ac:dyDescent="0.3">
      <c r="A46" s="171"/>
      <c r="B46" s="171"/>
    </row>
    <row r="47" spans="1:2" x14ac:dyDescent="0.3">
      <c r="A47" s="170" t="s">
        <v>558</v>
      </c>
      <c r="B47" s="171"/>
    </row>
    <row r="48" spans="1:2" x14ac:dyDescent="0.3">
      <c r="A48" s="171"/>
      <c r="B48" s="171"/>
    </row>
    <row r="49" spans="1:2" ht="25" x14ac:dyDescent="0.3">
      <c r="A49" s="170" t="s">
        <v>559</v>
      </c>
      <c r="B49" s="171"/>
    </row>
    <row r="50" spans="1:2" x14ac:dyDescent="0.3">
      <c r="A50" s="171"/>
      <c r="B50" s="171"/>
    </row>
    <row r="51" spans="1:2" ht="25" x14ac:dyDescent="0.3">
      <c r="A51" s="170" t="s">
        <v>560</v>
      </c>
      <c r="B51" s="171"/>
    </row>
    <row r="52" spans="1:2" x14ac:dyDescent="0.3">
      <c r="A52" s="171"/>
      <c r="B52" s="171"/>
    </row>
    <row r="53" spans="1:2" ht="25" x14ac:dyDescent="0.3">
      <c r="A53" s="170" t="s">
        <v>561</v>
      </c>
      <c r="B53" s="171"/>
    </row>
    <row r="54" spans="1:2" x14ac:dyDescent="0.3">
      <c r="A54" s="171"/>
      <c r="B54" s="171"/>
    </row>
    <row r="55" spans="1:2" ht="37.5" x14ac:dyDescent="0.3">
      <c r="A55" s="170" t="s">
        <v>562</v>
      </c>
      <c r="B55" s="171"/>
    </row>
    <row r="56" spans="1:2" x14ac:dyDescent="0.3">
      <c r="A56" s="171"/>
      <c r="B56" s="171"/>
    </row>
    <row r="57" spans="1:2" x14ac:dyDescent="0.3">
      <c r="A57" s="170" t="s">
        <v>563</v>
      </c>
      <c r="B57" s="171"/>
    </row>
    <row r="58" spans="1:2" x14ac:dyDescent="0.3">
      <c r="A58" s="173"/>
      <c r="B58" s="171"/>
    </row>
    <row r="59" spans="1:2" x14ac:dyDescent="0.3">
      <c r="A59" s="170"/>
      <c r="B59" s="171"/>
    </row>
    <row r="60" spans="1:2" x14ac:dyDescent="0.3">
      <c r="A60" s="187" t="s">
        <v>538</v>
      </c>
      <c r="B60" s="171"/>
    </row>
    <row r="61" spans="1:2" x14ac:dyDescent="0.3">
      <c r="A61" s="174"/>
      <c r="B61" s="171"/>
    </row>
    <row r="62" spans="1:2" x14ac:dyDescent="0.3">
      <c r="A62" s="174" t="s">
        <v>657</v>
      </c>
    </row>
    <row r="63" spans="1:2" ht="38" x14ac:dyDescent="0.3">
      <c r="A63" s="176" t="s">
        <v>707</v>
      </c>
    </row>
    <row r="64" spans="1:2" x14ac:dyDescent="0.3">
      <c r="A64" s="174"/>
    </row>
    <row r="65" spans="1:1" x14ac:dyDescent="0.3">
      <c r="A65" s="174" t="s">
        <v>658</v>
      </c>
    </row>
    <row r="66" spans="1:1" ht="38" x14ac:dyDescent="0.3">
      <c r="A66" s="176" t="s">
        <v>708</v>
      </c>
    </row>
    <row r="67" spans="1:1" x14ac:dyDescent="0.3">
      <c r="A67" s="174"/>
    </row>
    <row r="68" spans="1:1" x14ac:dyDescent="0.3">
      <c r="A68" s="174" t="s">
        <v>659</v>
      </c>
    </row>
    <row r="69" spans="1:1" ht="63" x14ac:dyDescent="0.3">
      <c r="A69" s="174" t="s">
        <v>723</v>
      </c>
    </row>
    <row r="70" spans="1:1" x14ac:dyDescent="0.3">
      <c r="A70" s="174"/>
    </row>
    <row r="71" spans="1:1" x14ac:dyDescent="0.3">
      <c r="A71" s="174" t="s">
        <v>660</v>
      </c>
    </row>
    <row r="72" spans="1:1" x14ac:dyDescent="0.3">
      <c r="A72" s="177" t="s">
        <v>682</v>
      </c>
    </row>
    <row r="73" spans="1:1" x14ac:dyDescent="0.3">
      <c r="A73" s="174"/>
    </row>
    <row r="74" spans="1:1" x14ac:dyDescent="0.3">
      <c r="A74" s="174" t="s">
        <v>661</v>
      </c>
    </row>
    <row r="75" spans="1:1" x14ac:dyDescent="0.3">
      <c r="A75" s="178" t="s">
        <v>683</v>
      </c>
    </row>
    <row r="76" spans="1:1" ht="50" x14ac:dyDescent="0.3">
      <c r="A76" s="179" t="s">
        <v>709</v>
      </c>
    </row>
    <row r="77" spans="1:1" x14ac:dyDescent="0.3">
      <c r="A77" s="177"/>
    </row>
    <row r="78" spans="1:1" x14ac:dyDescent="0.3">
      <c r="A78" s="178" t="s">
        <v>684</v>
      </c>
    </row>
    <row r="79" spans="1:1" ht="38" x14ac:dyDescent="0.3">
      <c r="A79" s="176" t="s">
        <v>710</v>
      </c>
    </row>
    <row r="80" spans="1:1" x14ac:dyDescent="0.3">
      <c r="A80" s="177"/>
    </row>
    <row r="81" spans="1:1" x14ac:dyDescent="0.3">
      <c r="A81" s="178" t="s">
        <v>685</v>
      </c>
    </row>
    <row r="82" spans="1:1" ht="25.5" x14ac:dyDescent="0.3">
      <c r="A82" s="176" t="s">
        <v>711</v>
      </c>
    </row>
    <row r="83" spans="1:1" x14ac:dyDescent="0.3">
      <c r="A83" s="177"/>
    </row>
    <row r="84" spans="1:1" x14ac:dyDescent="0.3">
      <c r="A84" s="178" t="s">
        <v>686</v>
      </c>
    </row>
    <row r="85" spans="1:1" x14ac:dyDescent="0.3">
      <c r="A85" s="176" t="s">
        <v>687</v>
      </c>
    </row>
    <row r="86" spans="1:1" x14ac:dyDescent="0.3">
      <c r="A86" s="177"/>
    </row>
    <row r="87" spans="1:1" ht="25" x14ac:dyDescent="0.3">
      <c r="A87" s="178" t="s">
        <v>712</v>
      </c>
    </row>
    <row r="88" spans="1:1" x14ac:dyDescent="0.3">
      <c r="A88" s="174"/>
    </row>
    <row r="89" spans="1:1" x14ac:dyDescent="0.3">
      <c r="A89" s="174" t="s">
        <v>394</v>
      </c>
    </row>
    <row r="90" spans="1:1" ht="38" x14ac:dyDescent="0.3">
      <c r="A90" s="176" t="s">
        <v>688</v>
      </c>
    </row>
    <row r="91" spans="1:1" x14ac:dyDescent="0.3">
      <c r="A91" s="174"/>
    </row>
    <row r="92" spans="1:1" x14ac:dyDescent="0.3">
      <c r="A92" s="174" t="s">
        <v>662</v>
      </c>
    </row>
    <row r="93" spans="1:1" ht="38" x14ac:dyDescent="0.3">
      <c r="A93" s="176" t="s">
        <v>713</v>
      </c>
    </row>
    <row r="94" spans="1:1" x14ac:dyDescent="0.3">
      <c r="A94" s="174"/>
    </row>
    <row r="95" spans="1:1" x14ac:dyDescent="0.3">
      <c r="A95" s="174" t="s">
        <v>663</v>
      </c>
    </row>
    <row r="96" spans="1:1" ht="25.5" x14ac:dyDescent="0.3">
      <c r="A96" s="176" t="s">
        <v>714</v>
      </c>
    </row>
    <row r="97" spans="1:1" x14ac:dyDescent="0.3">
      <c r="A97" s="174"/>
    </row>
    <row r="98" spans="1:1" x14ac:dyDescent="0.3">
      <c r="A98" s="174" t="s">
        <v>415</v>
      </c>
    </row>
    <row r="99" spans="1:1" ht="25.5" x14ac:dyDescent="0.3">
      <c r="A99" s="174" t="s">
        <v>715</v>
      </c>
    </row>
    <row r="100" spans="1:1" x14ac:dyDescent="0.3">
      <c r="A100" s="174"/>
    </row>
    <row r="101" spans="1:1" x14ac:dyDescent="0.3">
      <c r="A101" s="174" t="s">
        <v>664</v>
      </c>
    </row>
    <row r="102" spans="1:1" x14ac:dyDescent="0.3">
      <c r="A102" s="174" t="s">
        <v>716</v>
      </c>
    </row>
    <row r="103" spans="1:1" x14ac:dyDescent="0.3">
      <c r="A103" s="174"/>
    </row>
    <row r="104" spans="1:1" x14ac:dyDescent="0.3">
      <c r="A104" s="174"/>
    </row>
    <row r="105" spans="1:1" x14ac:dyDescent="0.3">
      <c r="A105" s="174"/>
    </row>
    <row r="106" spans="1:1" x14ac:dyDescent="0.3">
      <c r="A106" s="174"/>
    </row>
    <row r="107" spans="1:1" x14ac:dyDescent="0.3">
      <c r="A107" s="174"/>
    </row>
    <row r="108" spans="1:1" x14ac:dyDescent="0.3">
      <c r="A108" s="174"/>
    </row>
    <row r="109" spans="1:1" x14ac:dyDescent="0.3">
      <c r="A109" s="174"/>
    </row>
    <row r="110" spans="1:1" x14ac:dyDescent="0.3">
      <c r="A110" s="174"/>
    </row>
    <row r="111" spans="1:1" x14ac:dyDescent="0.3">
      <c r="A111" s="174"/>
    </row>
    <row r="112" spans="1:1" x14ac:dyDescent="0.3">
      <c r="A112" s="174"/>
    </row>
    <row r="113" spans="1:1" x14ac:dyDescent="0.3">
      <c r="A113" s="174"/>
    </row>
    <row r="114" spans="1:1" x14ac:dyDescent="0.3">
      <c r="A114" s="174"/>
    </row>
    <row r="115" spans="1:1" x14ac:dyDescent="0.3">
      <c r="A115" s="174"/>
    </row>
    <row r="116" spans="1:1" x14ac:dyDescent="0.3">
      <c r="A116" s="174"/>
    </row>
    <row r="117" spans="1:1" x14ac:dyDescent="0.3">
      <c r="A117" s="174"/>
    </row>
    <row r="118" spans="1:1" x14ac:dyDescent="0.3">
      <c r="A118" s="174"/>
    </row>
    <row r="119" spans="1:1" x14ac:dyDescent="0.3">
      <c r="A119" s="174"/>
    </row>
    <row r="120" spans="1:1" x14ac:dyDescent="0.3">
      <c r="A120" s="174"/>
    </row>
    <row r="121" spans="1:1" x14ac:dyDescent="0.3">
      <c r="A121" s="174"/>
    </row>
    <row r="122" spans="1:1" x14ac:dyDescent="0.3">
      <c r="A122" s="174"/>
    </row>
    <row r="123" spans="1:1" x14ac:dyDescent="0.3">
      <c r="A123" s="174" t="s">
        <v>665</v>
      </c>
    </row>
    <row r="124" spans="1:1" x14ac:dyDescent="0.3">
      <c r="A124" s="174" t="s">
        <v>717</v>
      </c>
    </row>
    <row r="125" spans="1:1" x14ac:dyDescent="0.3">
      <c r="A125" s="174"/>
    </row>
    <row r="126" spans="1:1" x14ac:dyDescent="0.3">
      <c r="A126" s="174" t="s">
        <v>666</v>
      </c>
    </row>
    <row r="127" spans="1:1" ht="38" x14ac:dyDescent="0.3">
      <c r="A127" s="174" t="s">
        <v>718</v>
      </c>
    </row>
    <row r="128" spans="1:1" x14ac:dyDescent="0.3">
      <c r="A128" s="174"/>
    </row>
    <row r="129" spans="1:1" x14ac:dyDescent="0.3">
      <c r="A129" s="174" t="s">
        <v>667</v>
      </c>
    </row>
    <row r="130" spans="1:1" ht="38" x14ac:dyDescent="0.3">
      <c r="A130" s="174" t="s">
        <v>722</v>
      </c>
    </row>
    <row r="131" spans="1:1" x14ac:dyDescent="0.3">
      <c r="A131" s="174"/>
    </row>
    <row r="132" spans="1:1" x14ac:dyDescent="0.3">
      <c r="A132" s="174"/>
    </row>
    <row r="133" spans="1:1" x14ac:dyDescent="0.3">
      <c r="A133" s="174"/>
    </row>
    <row r="134" spans="1:1" x14ac:dyDescent="0.3">
      <c r="A134" s="174"/>
    </row>
    <row r="135" spans="1:1" x14ac:dyDescent="0.3">
      <c r="A135" s="174"/>
    </row>
    <row r="136" spans="1:1" x14ac:dyDescent="0.3">
      <c r="A136" s="174"/>
    </row>
    <row r="137" spans="1:1" x14ac:dyDescent="0.3">
      <c r="A137" s="174"/>
    </row>
    <row r="138" spans="1:1" x14ac:dyDescent="0.3">
      <c r="A138" s="174"/>
    </row>
    <row r="139" spans="1:1" x14ac:dyDescent="0.3">
      <c r="A139" s="174"/>
    </row>
    <row r="140" spans="1:1" x14ac:dyDescent="0.3">
      <c r="A140" s="174"/>
    </row>
    <row r="141" spans="1:1" x14ac:dyDescent="0.3">
      <c r="A141" s="174"/>
    </row>
    <row r="142" spans="1:1" x14ac:dyDescent="0.3">
      <c r="A142" s="174"/>
    </row>
    <row r="143" spans="1:1" x14ac:dyDescent="0.3">
      <c r="A143" s="174"/>
    </row>
    <row r="144" spans="1:1" x14ac:dyDescent="0.3">
      <c r="A144" s="174"/>
    </row>
    <row r="145" spans="1:1" x14ac:dyDescent="0.3">
      <c r="A145" s="174"/>
    </row>
    <row r="146" spans="1:1" x14ac:dyDescent="0.3">
      <c r="A146" s="174" t="s">
        <v>668</v>
      </c>
    </row>
    <row r="147" spans="1:1" ht="25.5" x14ac:dyDescent="0.3">
      <c r="A147" s="174" t="s">
        <v>690</v>
      </c>
    </row>
    <row r="148" spans="1:1" ht="29" x14ac:dyDescent="0.4">
      <c r="A148" s="174" t="s">
        <v>689</v>
      </c>
    </row>
    <row r="149" spans="1:1" ht="14.5" x14ac:dyDescent="0.3">
      <c r="A149" s="180"/>
    </row>
    <row r="150" spans="1:1" ht="14.5" x14ac:dyDescent="0.3">
      <c r="A150" s="180"/>
    </row>
    <row r="151" spans="1:1" ht="14.5" x14ac:dyDescent="0.3">
      <c r="A151" s="180"/>
    </row>
    <row r="152" spans="1:1" ht="14.5" x14ac:dyDescent="0.3">
      <c r="A152" s="180"/>
    </row>
    <row r="153" spans="1:1" ht="14.5" x14ac:dyDescent="0.3">
      <c r="A153" s="180"/>
    </row>
    <row r="154" spans="1:1" ht="14.5" x14ac:dyDescent="0.3">
      <c r="A154" s="180"/>
    </row>
    <row r="155" spans="1:1" ht="14.5" x14ac:dyDescent="0.3">
      <c r="A155" s="180"/>
    </row>
    <row r="156" spans="1:1" ht="14.5" x14ac:dyDescent="0.3">
      <c r="A156" s="180"/>
    </row>
    <row r="157" spans="1:1" ht="14.5" x14ac:dyDescent="0.3">
      <c r="A157" s="180"/>
    </row>
    <row r="158" spans="1:1" ht="14.5" x14ac:dyDescent="0.3">
      <c r="A158" s="180"/>
    </row>
    <row r="159" spans="1:1" ht="14.5" x14ac:dyDescent="0.3">
      <c r="A159" s="180"/>
    </row>
    <row r="160" spans="1:1" ht="14.5" x14ac:dyDescent="0.3">
      <c r="A160" s="180"/>
    </row>
    <row r="161" spans="1:3" ht="14.5" x14ac:dyDescent="0.3">
      <c r="A161" s="180"/>
    </row>
    <row r="162" spans="1:3" ht="14.5" x14ac:dyDescent="0.3">
      <c r="A162" s="180"/>
    </row>
    <row r="163" spans="1:3" ht="14.5" x14ac:dyDescent="0.3">
      <c r="A163" s="180"/>
    </row>
    <row r="164" spans="1:3" ht="14.5" x14ac:dyDescent="0.3">
      <c r="A164" s="180"/>
    </row>
    <row r="165" spans="1:3" ht="14.5" x14ac:dyDescent="0.3">
      <c r="A165" s="180"/>
    </row>
    <row r="166" spans="1:3" ht="14.5" x14ac:dyDescent="0.3">
      <c r="A166" s="180"/>
    </row>
    <row r="167" spans="1:3" ht="14.5" x14ac:dyDescent="0.3">
      <c r="A167" s="180"/>
    </row>
    <row r="168" spans="1:3" x14ac:dyDescent="0.3">
      <c r="A168" s="174"/>
    </row>
    <row r="169" spans="1:3" x14ac:dyDescent="0.3">
      <c r="A169" s="174"/>
    </row>
    <row r="170" spans="1:3" x14ac:dyDescent="0.3">
      <c r="A170" s="174" t="s">
        <v>669</v>
      </c>
    </row>
    <row r="171" spans="1:3" customFormat="1" ht="25.5" thickBot="1" x14ac:dyDescent="0.4">
      <c r="A171" s="178" t="s">
        <v>719</v>
      </c>
      <c r="B171" s="172"/>
      <c r="C171" s="172"/>
    </row>
    <row r="172" spans="1:3" customFormat="1" ht="35" thickBot="1" x14ac:dyDescent="0.4">
      <c r="A172" s="181" t="s">
        <v>691</v>
      </c>
      <c r="B172" s="186" t="s">
        <v>692</v>
      </c>
      <c r="C172" s="172"/>
    </row>
    <row r="173" spans="1:3" customFormat="1" ht="15" thickBot="1" x14ac:dyDescent="0.4">
      <c r="A173" s="182" t="s">
        <v>693</v>
      </c>
      <c r="B173" s="183">
        <v>57213</v>
      </c>
      <c r="C173" s="172"/>
    </row>
    <row r="174" spans="1:3" customFormat="1" ht="15" thickBot="1" x14ac:dyDescent="0.4">
      <c r="A174" s="182" t="s">
        <v>694</v>
      </c>
      <c r="B174" s="183">
        <v>21083</v>
      </c>
      <c r="C174" s="172"/>
    </row>
    <row r="175" spans="1:3" customFormat="1" ht="15" thickBot="1" x14ac:dyDescent="0.4">
      <c r="A175" s="184" t="s">
        <v>695</v>
      </c>
      <c r="B175" s="185">
        <v>78296</v>
      </c>
      <c r="C175" s="172"/>
    </row>
    <row r="176" spans="1:3" customFormat="1" ht="15" thickBot="1" x14ac:dyDescent="0.4">
      <c r="A176" s="182" t="s">
        <v>696</v>
      </c>
      <c r="B176" s="183">
        <v>1628</v>
      </c>
      <c r="C176" s="172"/>
    </row>
    <row r="177" spans="1:3" customFormat="1" ht="15" thickBot="1" x14ac:dyDescent="0.4">
      <c r="A177" s="184" t="s">
        <v>697</v>
      </c>
      <c r="B177" s="185">
        <v>1628</v>
      </c>
      <c r="C177" s="172"/>
    </row>
    <row r="178" spans="1:3" customFormat="1" ht="15" thickBot="1" x14ac:dyDescent="0.4">
      <c r="A178" s="184" t="s">
        <v>698</v>
      </c>
      <c r="B178" s="185">
        <v>79924</v>
      </c>
      <c r="C178" s="172"/>
    </row>
    <row r="179" spans="1:3" customFormat="1" ht="37.5" x14ac:dyDescent="0.35">
      <c r="A179" s="178" t="s">
        <v>699</v>
      </c>
      <c r="B179" s="172"/>
      <c r="C179" s="172"/>
    </row>
    <row r="180" spans="1:3" customFormat="1" ht="62.5" x14ac:dyDescent="0.35">
      <c r="A180" s="178" t="s">
        <v>700</v>
      </c>
      <c r="B180" s="172"/>
      <c r="C180" s="172"/>
    </row>
    <row r="181" spans="1:3" customFormat="1" ht="37.5" x14ac:dyDescent="0.35">
      <c r="A181" s="178" t="s">
        <v>701</v>
      </c>
      <c r="B181" s="172"/>
      <c r="C181" s="172"/>
    </row>
    <row r="182" spans="1:3" x14ac:dyDescent="0.3">
      <c r="A182" s="174"/>
    </row>
    <row r="183" spans="1:3" x14ac:dyDescent="0.3">
      <c r="A183" s="174" t="s">
        <v>670</v>
      </c>
    </row>
    <row r="184" spans="1:3" x14ac:dyDescent="0.3">
      <c r="A184" s="174" t="s">
        <v>671</v>
      </c>
    </row>
    <row r="185" spans="1:3" x14ac:dyDescent="0.3">
      <c r="A185" s="174"/>
    </row>
    <row r="186" spans="1:3" x14ac:dyDescent="0.3">
      <c r="A186" s="174" t="s">
        <v>672</v>
      </c>
    </row>
    <row r="187" spans="1:3" x14ac:dyDescent="0.3">
      <c r="A187" s="174" t="s">
        <v>673</v>
      </c>
    </row>
    <row r="188" spans="1:3" x14ac:dyDescent="0.3">
      <c r="A188" s="174"/>
    </row>
    <row r="189" spans="1:3" x14ac:dyDescent="0.3">
      <c r="A189" s="174" t="s">
        <v>674</v>
      </c>
    </row>
    <row r="190" spans="1:3" ht="25.5" x14ac:dyDescent="0.3">
      <c r="A190" s="176" t="s">
        <v>702</v>
      </c>
    </row>
    <row r="191" spans="1:3" x14ac:dyDescent="0.3">
      <c r="A191" s="174"/>
    </row>
    <row r="192" spans="1:3" x14ac:dyDescent="0.3">
      <c r="A192" s="174" t="s">
        <v>675</v>
      </c>
    </row>
    <row r="193" spans="1:1" ht="25.5" x14ac:dyDescent="0.3">
      <c r="A193" s="174" t="s">
        <v>676</v>
      </c>
    </row>
    <row r="194" spans="1:1" x14ac:dyDescent="0.3">
      <c r="A194" s="174"/>
    </row>
    <row r="195" spans="1:1" x14ac:dyDescent="0.3">
      <c r="A195" s="174" t="s">
        <v>677</v>
      </c>
    </row>
    <row r="196" spans="1:1" x14ac:dyDescent="0.3">
      <c r="A196" s="174" t="s">
        <v>720</v>
      </c>
    </row>
    <row r="197" spans="1:1" x14ac:dyDescent="0.3">
      <c r="A197" s="174"/>
    </row>
    <row r="198" spans="1:1" x14ac:dyDescent="0.3">
      <c r="A198" s="174" t="s">
        <v>678</v>
      </c>
    </row>
    <row r="199" spans="1:1" x14ac:dyDescent="0.3">
      <c r="A199" s="174" t="s">
        <v>679</v>
      </c>
    </row>
    <row r="200" spans="1:1" x14ac:dyDescent="0.3">
      <c r="A200" s="174"/>
    </row>
    <row r="201" spans="1:1" x14ac:dyDescent="0.3">
      <c r="A201" s="174" t="s">
        <v>680</v>
      </c>
    </row>
    <row r="202" spans="1:1" ht="125.5" x14ac:dyDescent="0.3">
      <c r="A202" s="176" t="s">
        <v>721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Rebeka Oršolić</cp:lastModifiedBy>
  <dcterms:created xsi:type="dcterms:W3CDTF">2023-02-10T06:51:49Z</dcterms:created>
  <dcterms:modified xsi:type="dcterms:W3CDTF">2024-04-26T13:23:33Z</dcterms:modified>
</cp:coreProperties>
</file>