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01 KONSOLIDACIJA\KONSOLIDACIJA 2023\10 MJESEČNE KONSOLIDACIJE\03 2023\70 BURZA\02 RADNO NEREVIDIRANO TFI\"/>
    </mc:Choice>
  </mc:AlternateContent>
  <xr:revisionPtr revIDLastSave="0" documentId="13_ncr:1_{086FCA3A-9AAE-43E2-88B0-950884E03D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4" i="1" l="1"/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0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M62" i="2" s="1"/>
  <c r="L62" i="2"/>
  <c r="N62" i="2"/>
  <c r="P62" i="2" s="1"/>
  <c r="O62" i="2"/>
  <c r="O56" i="2" s="1"/>
  <c r="E62" i="2"/>
  <c r="G62" i="2" s="1"/>
  <c r="F57" i="2"/>
  <c r="H57" i="2"/>
  <c r="I57" i="2"/>
  <c r="K57" i="2"/>
  <c r="M57" i="2" s="1"/>
  <c r="L57" i="2"/>
  <c r="N57" i="2"/>
  <c r="P57" i="2" s="1"/>
  <c r="O57" i="2"/>
  <c r="E57" i="2"/>
  <c r="F50" i="2"/>
  <c r="H50" i="2"/>
  <c r="J50" i="2" s="1"/>
  <c r="I50" i="2"/>
  <c r="K50" i="2"/>
  <c r="M50" i="2" s="1"/>
  <c r="L50" i="2"/>
  <c r="N50" i="2"/>
  <c r="O50" i="2"/>
  <c r="P50" i="2" s="1"/>
  <c r="E50" i="2"/>
  <c r="F41" i="2"/>
  <c r="G41" i="2" s="1"/>
  <c r="H41" i="2"/>
  <c r="J41" i="2" s="1"/>
  <c r="I41" i="2"/>
  <c r="K41" i="2"/>
  <c r="L41" i="2"/>
  <c r="N41" i="2"/>
  <c r="P41" i="2" s="1"/>
  <c r="O41" i="2"/>
  <c r="E41" i="2"/>
  <c r="F33" i="2"/>
  <c r="F23" i="2" s="1"/>
  <c r="H33" i="2"/>
  <c r="J33" i="2" s="1"/>
  <c r="I33" i="2"/>
  <c r="K33" i="2"/>
  <c r="M33" i="2" s="1"/>
  <c r="L33" i="2"/>
  <c r="N33" i="2"/>
  <c r="N23" i="2" s="1"/>
  <c r="O33" i="2"/>
  <c r="E33" i="2"/>
  <c r="G33" i="2" s="1"/>
  <c r="F24" i="2"/>
  <c r="H24" i="2"/>
  <c r="I24" i="2"/>
  <c r="K24" i="2"/>
  <c r="M24" i="2" s="1"/>
  <c r="L24" i="2"/>
  <c r="N24" i="2"/>
  <c r="P24" i="2" s="1"/>
  <c r="O24" i="2"/>
  <c r="E24" i="2"/>
  <c r="H23" i="2"/>
  <c r="F19" i="2"/>
  <c r="H19" i="2"/>
  <c r="J19" i="2" s="1"/>
  <c r="I19" i="2"/>
  <c r="K19" i="2"/>
  <c r="M19" i="2" s="1"/>
  <c r="L19" i="2"/>
  <c r="N19" i="2"/>
  <c r="P19" i="2" s="1"/>
  <c r="O19" i="2"/>
  <c r="E19" i="2"/>
  <c r="G19" i="2" s="1"/>
  <c r="F7" i="2"/>
  <c r="H7" i="2"/>
  <c r="J7" i="2" s="1"/>
  <c r="I7" i="2"/>
  <c r="K7" i="2"/>
  <c r="L7" i="2"/>
  <c r="N7" i="2"/>
  <c r="O7" i="2"/>
  <c r="E7" i="2"/>
  <c r="F5" i="4" l="1"/>
  <c r="F62" i="4" s="1"/>
  <c r="F64" i="4" s="1"/>
  <c r="F66" i="4" s="1"/>
  <c r="I56" i="2"/>
  <c r="E56" i="2"/>
  <c r="J57" i="2"/>
  <c r="G57" i="2"/>
  <c r="G50" i="2"/>
  <c r="M41" i="2"/>
  <c r="I23" i="2"/>
  <c r="E23" i="2"/>
  <c r="G23" i="2" s="1"/>
  <c r="J24" i="2"/>
  <c r="J23" i="2"/>
  <c r="M7" i="2"/>
  <c r="K23" i="2"/>
  <c r="H56" i="2"/>
  <c r="J56" i="2" s="1"/>
  <c r="P7" i="2"/>
  <c r="L23" i="2"/>
  <c r="G24" i="2"/>
  <c r="L56" i="2"/>
  <c r="K56" i="2"/>
  <c r="M56" i="2" s="1"/>
  <c r="P33" i="2"/>
  <c r="F22" i="2"/>
  <c r="F49" i="2" s="1"/>
  <c r="F53" i="2" s="1"/>
  <c r="O23" i="2"/>
  <c r="P23" i="2" s="1"/>
  <c r="J62" i="2"/>
  <c r="E5" i="4"/>
  <c r="E62" i="4" s="1"/>
  <c r="E64" i="4" s="1"/>
  <c r="E66" i="4" s="1"/>
  <c r="G7" i="2"/>
  <c r="N56" i="2"/>
  <c r="P56" i="2" s="1"/>
  <c r="F56" i="2"/>
  <c r="G56" i="2" s="1"/>
  <c r="F11" i="2"/>
  <c r="H11" i="2"/>
  <c r="H22" i="2" s="1"/>
  <c r="I11" i="2"/>
  <c r="I22" i="2" s="1"/>
  <c r="I49" i="2" s="1"/>
  <c r="I53" i="2" s="1"/>
  <c r="I70" i="2" s="1"/>
  <c r="K11" i="2"/>
  <c r="K22" i="2" s="1"/>
  <c r="L11" i="2"/>
  <c r="L22" i="2" s="1"/>
  <c r="N11" i="2"/>
  <c r="P11" i="2" s="1"/>
  <c r="O11" i="2"/>
  <c r="O22" i="2" s="1"/>
  <c r="O49" i="2" s="1"/>
  <c r="O53" i="2" s="1"/>
  <c r="O70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2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J9" i="1" s="1"/>
  <c r="F111" i="1"/>
  <c r="G111" i="1" s="1"/>
  <c r="H111" i="1"/>
  <c r="I111" i="1"/>
  <c r="E111" i="1"/>
  <c r="F105" i="1"/>
  <c r="H105" i="1"/>
  <c r="I105" i="1"/>
  <c r="E105" i="1"/>
  <c r="F102" i="1"/>
  <c r="H102" i="1"/>
  <c r="I102" i="1"/>
  <c r="E102" i="1"/>
  <c r="G102" i="1" s="1"/>
  <c r="F99" i="1"/>
  <c r="G99" i="1" s="1"/>
  <c r="H99" i="1"/>
  <c r="J99" i="1" s="1"/>
  <c r="I99" i="1"/>
  <c r="E99" i="1"/>
  <c r="F93" i="1"/>
  <c r="H93" i="1"/>
  <c r="I93" i="1"/>
  <c r="E93" i="1"/>
  <c r="G93" i="1" s="1"/>
  <c r="F89" i="1"/>
  <c r="H89" i="1"/>
  <c r="J89" i="1" s="1"/>
  <c r="I89" i="1"/>
  <c r="E89" i="1"/>
  <c r="F85" i="1"/>
  <c r="H85" i="1"/>
  <c r="I85" i="1"/>
  <c r="E85" i="1"/>
  <c r="F79" i="1"/>
  <c r="H79" i="1"/>
  <c r="J79" i="1" s="1"/>
  <c r="I79" i="1"/>
  <c r="E79" i="1"/>
  <c r="G79" i="1" s="1"/>
  <c r="F76" i="1"/>
  <c r="H76" i="1"/>
  <c r="J76" i="1" s="1"/>
  <c r="I76" i="1"/>
  <c r="E76" i="1"/>
  <c r="F72" i="1"/>
  <c r="G72" i="1" s="1"/>
  <c r="H72" i="1"/>
  <c r="J72" i="1" s="1"/>
  <c r="I72" i="1"/>
  <c r="E72" i="1"/>
  <c r="F67" i="1"/>
  <c r="H67" i="1"/>
  <c r="J67" i="1" s="1"/>
  <c r="I67" i="1"/>
  <c r="E67" i="1"/>
  <c r="G67" i="1" s="1"/>
  <c r="F63" i="1"/>
  <c r="H63" i="1"/>
  <c r="J63" i="1" s="1"/>
  <c r="I63" i="1"/>
  <c r="E63" i="1"/>
  <c r="G63" i="1" s="1"/>
  <c r="F54" i="1"/>
  <c r="F53" i="1" s="1"/>
  <c r="H54" i="1"/>
  <c r="H53" i="1" s="1"/>
  <c r="I54" i="1"/>
  <c r="I53" i="1" s="1"/>
  <c r="E54" i="1"/>
  <c r="E53" i="1" s="1"/>
  <c r="F50" i="1"/>
  <c r="H50" i="1"/>
  <c r="J50" i="1" s="1"/>
  <c r="I50" i="1"/>
  <c r="E50" i="1"/>
  <c r="G50" i="1" s="1"/>
  <c r="F45" i="1"/>
  <c r="H45" i="1"/>
  <c r="J45" i="1" s="1"/>
  <c r="I45" i="1"/>
  <c r="I36" i="1" s="1"/>
  <c r="E45" i="1"/>
  <c r="G45" i="1" s="1"/>
  <c r="F41" i="1"/>
  <c r="H41" i="1"/>
  <c r="J41" i="1" s="1"/>
  <c r="I41" i="1"/>
  <c r="E41" i="1"/>
  <c r="G41" i="1" s="1"/>
  <c r="F37" i="1"/>
  <c r="H37" i="1"/>
  <c r="J37" i="1" s="1"/>
  <c r="I37" i="1"/>
  <c r="E37" i="1"/>
  <c r="G37" i="1" s="1"/>
  <c r="F30" i="1"/>
  <c r="G30" i="1" s="1"/>
  <c r="H30" i="1"/>
  <c r="J30" i="1" s="1"/>
  <c r="I30" i="1"/>
  <c r="E30" i="1"/>
  <c r="F25" i="1"/>
  <c r="H25" i="1"/>
  <c r="J25" i="1" s="1"/>
  <c r="I25" i="1"/>
  <c r="I19" i="1" s="1"/>
  <c r="E25" i="1"/>
  <c r="G25" i="1" s="1"/>
  <c r="F20" i="1"/>
  <c r="H20" i="1"/>
  <c r="I20" i="1"/>
  <c r="E20" i="1"/>
  <c r="G20" i="1" s="1"/>
  <c r="F15" i="1"/>
  <c r="H15" i="1"/>
  <c r="J15" i="1" s="1"/>
  <c r="I15" i="1"/>
  <c r="E15" i="1"/>
  <c r="F9" i="1"/>
  <c r="I9" i="1"/>
  <c r="E9" i="1"/>
  <c r="H6" i="1"/>
  <c r="I6" i="1"/>
  <c r="F70" i="2" l="1"/>
  <c r="L49" i="2"/>
  <c r="L53" i="2" s="1"/>
  <c r="L70" i="2" s="1"/>
  <c r="M23" i="2"/>
  <c r="J111" i="1"/>
  <c r="J105" i="1"/>
  <c r="G105" i="1"/>
  <c r="J93" i="1"/>
  <c r="I84" i="1"/>
  <c r="J85" i="1"/>
  <c r="E84" i="1"/>
  <c r="G85" i="1"/>
  <c r="I62" i="1"/>
  <c r="G76" i="1"/>
  <c r="G54" i="1"/>
  <c r="G53" i="1" s="1"/>
  <c r="J20" i="1"/>
  <c r="G9" i="1"/>
  <c r="J6" i="1"/>
  <c r="K49" i="2"/>
  <c r="K53" i="2" s="1"/>
  <c r="M22" i="2"/>
  <c r="M49" i="2" s="1"/>
  <c r="H49" i="2"/>
  <c r="H53" i="2" s="1"/>
  <c r="J22" i="2"/>
  <c r="J49" i="2" s="1"/>
  <c r="G22" i="2"/>
  <c r="G49" i="2" s="1"/>
  <c r="E49" i="2"/>
  <c r="G89" i="1"/>
  <c r="M11" i="2"/>
  <c r="N22" i="2"/>
  <c r="I13" i="1"/>
  <c r="I60" i="1" s="1"/>
  <c r="G11" i="2"/>
  <c r="G15" i="1"/>
  <c r="J11" i="2"/>
  <c r="J54" i="1"/>
  <c r="J53" i="1" s="1"/>
  <c r="G6" i="1"/>
  <c r="H84" i="1"/>
  <c r="J84" i="1" s="1"/>
  <c r="F84" i="1"/>
  <c r="G84" i="1" s="1"/>
  <c r="H62" i="1"/>
  <c r="F62" i="1"/>
  <c r="E62" i="1"/>
  <c r="H36" i="1"/>
  <c r="J36" i="1" s="1"/>
  <c r="F36" i="1"/>
  <c r="E36" i="1"/>
  <c r="F19" i="1"/>
  <c r="F13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J38" i="3" s="1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G31" i="3"/>
  <c r="F31" i="3"/>
  <c r="E31" i="3"/>
  <c r="D31" i="3"/>
  <c r="D29" i="3" s="1"/>
  <c r="C31" i="3"/>
  <c r="C29" i="3" s="1"/>
  <c r="J30" i="3"/>
  <c r="L30" i="3" s="1"/>
  <c r="H29" i="3"/>
  <c r="G29" i="3"/>
  <c r="F29" i="3"/>
  <c r="E29" i="3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C24" i="3" s="1"/>
  <c r="J8" i="3"/>
  <c r="L8" i="3" s="1"/>
  <c r="J7" i="3"/>
  <c r="L7" i="3" s="1"/>
  <c r="K24" i="3" l="1"/>
  <c r="J19" i="3"/>
  <c r="L19" i="3" s="1"/>
  <c r="E24" i="3"/>
  <c r="E25" i="3" s="1"/>
  <c r="E28" i="3" s="1"/>
  <c r="E43" i="3" s="1"/>
  <c r="I115" i="1"/>
  <c r="F115" i="1"/>
  <c r="G36" i="1"/>
  <c r="F60" i="1"/>
  <c r="E13" i="1"/>
  <c r="G13" i="1" s="1"/>
  <c r="G19" i="1"/>
  <c r="J53" i="2"/>
  <c r="H70" i="2"/>
  <c r="J70" i="2" s="1"/>
  <c r="J29" i="3"/>
  <c r="L29" i="3" s="1"/>
  <c r="L38" i="3"/>
  <c r="J62" i="1"/>
  <c r="H115" i="1"/>
  <c r="J115" i="1" s="1"/>
  <c r="F24" i="3"/>
  <c r="F25" i="3" s="1"/>
  <c r="F28" i="3" s="1"/>
  <c r="F43" i="3" s="1"/>
  <c r="M53" i="2"/>
  <c r="K70" i="2"/>
  <c r="M70" i="2" s="1"/>
  <c r="H13" i="1"/>
  <c r="J19" i="1"/>
  <c r="J31" i="3"/>
  <c r="L31" i="3" s="1"/>
  <c r="E115" i="1"/>
  <c r="G62" i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C25" i="3"/>
  <c r="K25" i="3"/>
  <c r="J12" i="3"/>
  <c r="L12" i="3" s="1"/>
  <c r="G115" i="1" l="1"/>
  <c r="E60" i="1"/>
  <c r="G60" i="1" s="1"/>
  <c r="N70" i="2"/>
  <c r="P70" i="2" s="1"/>
  <c r="P53" i="2"/>
  <c r="J13" i="1"/>
  <c r="H60" i="1"/>
  <c r="J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</calcChain>
</file>

<file path=xl/sharedStrings.xml><?xml version="1.0" encoding="utf-8"?>
<sst xmlns="http://schemas.openxmlformats.org/spreadsheetml/2006/main" count="1032" uniqueCount="660">
  <si>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</si>
  <si>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</si>
  <si>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</si>
  <si>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</si>
  <si>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</si>
  <si>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</si>
  <si>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</si>
  <si>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</si>
  <si>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</si>
  <si>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</si>
  <si>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</si>
  <si>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</si>
  <si>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</si>
  <si>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</si>
  <si>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</si>
  <si>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</si>
  <si>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</si>
  <si>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</si>
  <si>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</si>
  <si>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</si>
  <si>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</si>
  <si>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</si>
  <si>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</si>
  <si>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</si>
  <si>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</si>
  <si>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</si>
  <si>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</si>
  <si>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</si>
  <si>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</si>
  <si>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</si>
  <si>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</si>
  <si>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</si>
  <si>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</si>
  <si>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</si>
  <si>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</si>
  <si>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</si>
  <si>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</si>
  <si>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</si>
  <si>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</si>
  <si>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</si>
  <si>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</si>
  <si>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</si>
  <si>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</si>
  <si>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</si>
  <si>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</si>
  <si>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</si>
  <si>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</si>
  <si>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</si>
  <si>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</si>
  <si>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</si>
  <si>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</si>
  <si>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</si>
  <si>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</si>
  <si>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</si>
  <si>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</si>
  <si>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</si>
  <si>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</si>
  <si>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</si>
  <si>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</si>
  <si>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</si>
  <si>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</si>
  <si>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</si>
  <si>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</si>
  <si>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</si>
  <si>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</si>
  <si>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</si>
  <si>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</si>
  <si>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</si>
  <si>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</si>
  <si>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</si>
  <si>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</si>
  <si>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</si>
  <si>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</si>
  <si>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</si>
  <si>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</si>
  <si>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</si>
  <si>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</si>
  <si>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</si>
  <si>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</si>
  <si>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</si>
  <si>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</si>
  <si>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</si>
  <si>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</si>
  <si>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</si>
  <si>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</si>
  <si>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</si>
  <si>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</si>
  <si>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</si>
  <si>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</si>
  <si>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</si>
  <si>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</si>
  <si>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</si>
  <si>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</si>
  <si>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</si>
  <si>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</si>
  <si>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</si>
  <si>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</si>
  <si>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</si>
  <si>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</si>
  <si>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</si>
  <si>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</si>
  <si>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</si>
  <si>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</si>
  <si>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</si>
  <si>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</si>
  <si>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</si>
  <si>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</si>
  <si>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</si>
  <si>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</si>
  <si>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</si>
  <si>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</si>
  <si>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</si>
  <si>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</si>
  <si>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</si>
  <si>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</si>
  <si>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</si>
  <si>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</si>
  <si>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</si>
  <si>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</si>
  <si>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</si>
  <si>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</si>
  <si>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</si>
  <si>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</si>
  <si>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</si>
  <si>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</si>
  <si>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</si>
  <si>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</si>
  <si>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</si>
  <si>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</si>
  <si>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</si>
  <si>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</si>
  <si>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</si>
  <si>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</si>
  <si>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</si>
  <si>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</si>
  <si>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</si>
  <si>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</si>
  <si>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</si>
  <si>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</si>
  <si>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</si>
  <si>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</si>
  <si>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</si>
  <si>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</si>
  <si>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</si>
  <si>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</si>
  <si>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</si>
  <si>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</si>
  <si>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</si>
  <si>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</si>
  <si>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</si>
  <si>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</si>
  <si>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</si>
  <si>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</si>
  <si>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</si>
  <si>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</si>
  <si>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</si>
  <si>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</si>
  <si>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</si>
  <si>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</si>
  <si>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</si>
  <si>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</si>
  <si>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</si>
  <si>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</si>
  <si>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</si>
  <si>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</si>
  <si>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</si>
  <si>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</si>
  <si>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</si>
  <si>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</si>
  <si>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</si>
  <si>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</si>
  <si>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</si>
  <si>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</si>
  <si>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</si>
  <si>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</si>
  <si>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</si>
  <si>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</si>
  <si>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</si>
  <si>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</si>
  <si>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</si>
  <si>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</si>
  <si>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</si>
  <si>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</si>
  <si>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</si>
  <si>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</si>
  <si>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</si>
  <si>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</si>
  <si>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</si>
  <si>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</si>
  <si>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</si>
  <si>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</si>
  <si>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</si>
  <si>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</si>
  <si>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</si>
  <si>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</si>
  <si>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</si>
  <si>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</si>
  <si>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</si>
  <si>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</si>
  <si>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</si>
  <si>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</si>
  <si>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</si>
  <si>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</si>
  <si>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</si>
  <si>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</si>
  <si>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</si>
  <si>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</si>
  <si>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</si>
  <si>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</si>
  <si>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</si>
  <si>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</si>
  <si>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</si>
  <si>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</si>
  <si>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</si>
  <si>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</si>
  <si>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</si>
  <si>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</si>
  <si>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</si>
  <si>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</si>
  <si>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</si>
  <si>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</si>
  <si>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</si>
  <si>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</si>
  <si>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</si>
  <si>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</si>
  <si>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</si>
  <si>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</si>
  <si>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</si>
  <si>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</si>
  <si>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</si>
  <si>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</si>
  <si>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</si>
  <si>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</si>
  <si>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</si>
  <si>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</si>
  <si>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</si>
  <si>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</si>
  <si>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</si>
  <si>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</si>
  <si>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</si>
  <si>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</si>
  <si>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</si>
  <si>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</si>
  <si>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</si>
  <si>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</si>
  <si>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</si>
  <si>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</si>
  <si>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</si>
  <si>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</si>
  <si>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</si>
  <si>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</si>
  <si>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</si>
  <si>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</si>
  <si>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</si>
  <si>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</si>
  <si>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</si>
  <si>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</si>
  <si>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</si>
  <si>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</si>
  <si>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</si>
  <si>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</si>
  <si>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</si>
  <si>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</si>
  <si>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</si>
  <si>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</si>
  <si>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</si>
  <si>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</si>
  <si>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</si>
  <si>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</si>
  <si>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</si>
  <si>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</si>
  <si>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</si>
  <si>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</si>
  <si>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</si>
  <si>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</si>
  <si>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</si>
  <si>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</si>
  <si>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</si>
  <si>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</si>
  <si>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</si>
  <si>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</si>
  <si>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</si>
  <si>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</si>
  <si>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</si>
  <si>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</si>
  <si>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</si>
  <si>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</si>
  <si>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</si>
  <si>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</si>
  <si>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</si>
  <si>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</si>
  <si>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</si>
  <si>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</si>
  <si>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</si>
  <si>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</si>
  <si>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</si>
  <si>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</si>
  <si>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</si>
  <si>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</si>
  <si>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</si>
  <si>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</si>
  <si>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</si>
  <si>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</si>
  <si>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</si>
  <si>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</si>
  <si>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</si>
  <si>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</si>
  <si>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</si>
  <si>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</si>
  <si>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</si>
  <si>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</si>
  <si>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</si>
  <si>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</si>
  <si>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</si>
  <si>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</si>
  <si>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</si>
  <si>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</si>
  <si>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</si>
  <si>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</si>
  <si>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</si>
  <si>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</si>
  <si>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</si>
  <si>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</si>
  <si>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</si>
  <si>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</si>
  <si>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</si>
  <si>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</si>
  <si>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</si>
  <si>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</si>
  <si>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</si>
  <si>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</si>
  <si>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</si>
  <si>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</si>
  <si>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</si>
  <si>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</si>
  <si>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</si>
  <si>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</si>
  <si>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</si>
  <si>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</si>
  <si>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</si>
  <si>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</si>
  <si>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</si>
  <si>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</si>
  <si>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</si>
  <si>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</si>
  <si>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</si>
  <si>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</si>
  <si>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</si>
  <si>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</si>
  <si>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</si>
  <si>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</si>
  <si>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</si>
  <si>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</si>
  <si>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</si>
  <si>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</si>
  <si>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</si>
  <si>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</si>
  <si>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</si>
  <si>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</si>
  <si>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</si>
  <si>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</si>
  <si>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</si>
  <si>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</si>
  <si>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</si>
  <si>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</si>
  <si>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</si>
  <si>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</si>
  <si>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</si>
  <si>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</si>
  <si>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</si>
  <si>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</si>
  <si>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</si>
  <si>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</si>
  <si>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</si>
  <si>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</si>
  <si>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</si>
  <si>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</si>
  <si>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</si>
  <si>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</si>
  <si>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</si>
  <si>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</si>
  <si>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</si>
  <si>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</si>
  <si>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</si>
  <si>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</si>
  <si>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</si>
  <si>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</si>
  <si>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</si>
  <si>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</si>
  <si>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</si>
  <si>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</si>
  <si>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</si>
  <si>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</si>
  <si>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</si>
  <si>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</si>
  <si>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</si>
  <si>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</si>
  <si>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</si>
  <si>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</si>
  <si>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</si>
  <si>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</si>
  <si>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</si>
  <si>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</si>
  <si>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</si>
  <si>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</si>
  <si>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</si>
  <si>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</si>
  <si>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</si>
  <si>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</si>
  <si>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</si>
  <si>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</si>
  <si>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</si>
  <si>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</si>
  <si>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</si>
  <si>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</si>
  <si>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</si>
  <si>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</si>
  <si>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</si>
  <si>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</si>
  <si>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</si>
  <si>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</si>
  <si>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</si>
  <si>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</si>
  <si>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</si>
  <si>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</si>
  <si>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</si>
  <si>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</si>
  <si>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</si>
  <si>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</si>
  <si>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</si>
  <si>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</si>
  <si>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</si>
  <si>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</si>
  <si>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</si>
  <si>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</si>
  <si>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</si>
  <si>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</si>
  <si>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</si>
  <si>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</si>
  <si>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</si>
  <si>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</si>
  <si>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</si>
  <si>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</si>
  <si>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</si>
  <si>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</si>
  <si>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</si>
  <si>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</si>
  <si>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</si>
  <si>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</si>
  <si>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</si>
  <si>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</si>
  <si>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</si>
  <si>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</si>
  <si>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</si>
  <si>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</si>
  <si>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</si>
  <si>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</si>
  <si>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</si>
  <si>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</si>
  <si>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</si>
  <si>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</si>
  <si>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</si>
  <si>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</si>
  <si>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</si>
  <si>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</si>
  <si>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</si>
  <si>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</si>
  <si>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</si>
  <si>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</si>
  <si>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</si>
  <si>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</si>
  <si>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</si>
  <si>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</si>
  <si>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</si>
  <si>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</si>
  <si>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</si>
  <si>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</si>
  <si>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</si>
  <si>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</si>
  <si>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</si>
  <si>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</si>
  <si>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</si>
  <si>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</si>
  <si>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</si>
  <si>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</si>
  <si>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</si>
  <si>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</si>
  <si>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</si>
  <si>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</si>
  <si>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</si>
  <si>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</si>
  <si>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</si>
  <si>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</si>
  <si>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</si>
  <si>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</si>
  <si>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</si>
  <si>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</si>
  <si>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</si>
  <si>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</si>
  <si>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</si>
  <si>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</si>
  <si>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</si>
  <si>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</si>
  <si>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</si>
  <si>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</si>
  <si>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</si>
  <si>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</si>
  <si>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</si>
  <si>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</si>
  <si>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</si>
  <si>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</si>
  <si>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</si>
  <si>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</si>
  <si>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</si>
  <si>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</si>
  <si>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</si>
  <si>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</si>
  <si>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</si>
  <si>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</si>
  <si>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</si>
  <si>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</si>
  <si>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</si>
  <si>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</si>
  <si>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</si>
  <si>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</si>
  <si>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</si>
  <si>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</si>
  <si>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</si>
  <si>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</si>
  <si>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</si>
  <si>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</si>
  <si>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</si>
  <si>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</si>
  <si>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</si>
  <si>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</si>
  <si>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</si>
  <si>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</si>
  <si>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</si>
  <si>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</si>
  <si>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</si>
  <si>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</si>
  <si>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</si>
  <si>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</si>
  <si>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</si>
  <si>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</si>
  <si>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</si>
  <si>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</si>
  <si>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</si>
  <si>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</si>
  <si>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</si>
  <si>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</si>
  <si>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</si>
  <si>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</si>
  <si>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</si>
  <si>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</si>
  <si>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</si>
  <si>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</si>
  <si>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</si>
  <si>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</si>
  <si>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</si>
  <si>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</si>
  <si>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</si>
  <si>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</si>
  <si>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</si>
  <si>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</si>
  <si>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</si>
  <si>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</si>
  <si>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</si>
  <si>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</si>
  <si>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</si>
  <si>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</si>
  <si>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</si>
  <si>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</si>
  <si>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</si>
  <si>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</si>
  <si>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</si>
  <si>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</si>
  <si>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</si>
  <si>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</si>
  <si>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</si>
  <si>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</si>
  <si>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</si>
  <si>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</si>
  <si>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</si>
  <si>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</si>
  <si>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</si>
  <si>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</si>
  <si>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</si>
  <si>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</si>
  <si>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</si>
  <si>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</si>
  <si>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</si>
  <si>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</si>
  <si>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</si>
  <si>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</si>
  <si>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</si>
  <si>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</si>
  <si>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</si>
  <si>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</si>
  <si>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</si>
  <si>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</si>
  <si>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</si>
  <si>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</si>
  <si>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</si>
  <si>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</si>
  <si>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</si>
  <si>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</si>
  <si>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</si>
  <si>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</si>
  <si>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</si>
  <si>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</si>
  <si>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</si>
  <si>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</si>
  <si>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</si>
  <si>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</si>
  <si>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</si>
  <si>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</si>
  <si>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</si>
  <si>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</si>
  <si>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</si>
  <si>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072 00 1884</t>
  </si>
  <si>
    <t>izdavatelji@crosig.hr</t>
  </si>
  <si>
    <t>Stanje na dan: 31.3.2023.</t>
  </si>
  <si>
    <t>U razdoblju: 1.1.2023. - 31.3.2023.</t>
  </si>
  <si>
    <t>Naziv izdavatelja:   Croatia osiguranje d.d.</t>
  </si>
  <si>
    <t>OIB:   26187994862</t>
  </si>
  <si>
    <t>Izvještajno razdoblje: 1.1.2023. - 31.3.2023.</t>
  </si>
  <si>
    <t>a)</t>
  </si>
  <si>
    <t>Detalji su objavljeni unutar Međuizvještaja rukovodstva u sklopu nekonsolidiranog nerevidiranog izvještaja o poslovanju za prvo tromjesečje 2023. godine.</t>
  </si>
  <si>
    <t>b)</t>
  </si>
  <si>
    <t xml:space="preserve">Godišnji financijski izvještaj za 2022. godinu, radi razumijevanja informacija objavljenih u bilješkama uz financijske izvještaje sastavljenih za prvo tromjesečje 2023. godine, dostupan je na službenoj stranici društva, </t>
  </si>
  <si>
    <t>službenim stranicama Zagrebačke burze te u Službenom registru propisanih informacija HANFA-e.</t>
  </si>
  <si>
    <t>c)</t>
  </si>
  <si>
    <t xml:space="preserve">Računovodstvene politike korištene u pripremi financijskih izvještaja za izvještajno razdoblje odgovaraju računovodstvenim politikama korištenim u pripremi revidiranih financijskih izvještaja za 2022. godinu. </t>
  </si>
  <si>
    <t>Detalji su prikazani u Bilješkama u Izvještaju o poslovanju.</t>
  </si>
  <si>
    <t>d)</t>
  </si>
  <si>
    <t>Detalji su objavljeni u bilješkama u sklopu nekonsolidiranog nerevidiranog izvještaja o poslovanju za prvo tromjesečje 2023. godine.</t>
  </si>
  <si>
    <t>e)</t>
  </si>
  <si>
    <t xml:space="preserve">2. </t>
  </si>
  <si>
    <t xml:space="preserve">Prilikom sastavljanja nekonsolidiranog nerevidiranog izvještaja o poslovanju za prvo tromjesečje 2023. godine primjenjuje se iste računovodstvene politike kao i u posljednjim godišnjim financijskim izvještajima za 2022. godinu </t>
  </si>
  <si>
    <t xml:space="preserve">koji su objavljeni na službenoj stranici društva, službenim stranicama Zagrebačke burze te u Službenom registru propisanih informacija HANFA-e. </t>
  </si>
  <si>
    <t xml:space="preserve">3. </t>
  </si>
  <si>
    <t>5.</t>
  </si>
  <si>
    <t>6.</t>
  </si>
  <si>
    <t>7.</t>
  </si>
  <si>
    <t>8.</t>
  </si>
  <si>
    <t>9.</t>
  </si>
  <si>
    <t>10.</t>
  </si>
  <si>
    <t>11.</t>
  </si>
  <si>
    <t>Društvo nema potvrda o sudjelovanju, konvertibilnih zadužnica, jamstava, opcija ili sličnih vrijednosnica ili prava.</t>
  </si>
  <si>
    <t>12.</t>
  </si>
  <si>
    <t>Društvo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</si>
  <si>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</si>
  <si>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</si>
  <si>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</si>
  <si>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</si>
  <si>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</si>
  <si>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</si>
  <si>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Društvo nema materijalnih aranžmana sa društvima koji nisu uključeni u prezentirane financijske izvještaje.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</si>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</sst>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7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</cellStyleXfs>
  <cellXfs count="278">
    <xf numFmtId="0" fontId="0" fillId="0" borderId="0" xfId="0"/>
    <xf numFmtId="49" fontId="6" fillId="0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49" fontId="10" fillId="0" borderId="2" xfId="1" quotePrefix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/>
    </xf>
    <xf numFmtId="49" fontId="7" fillId="0" borderId="0" xfId="1" applyNumberFormat="1" applyFont="1" applyFill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wrapText="1"/>
    </xf>
    <xf numFmtId="164" fontId="6" fillId="0" borderId="0" xfId="1" applyNumberFormat="1" applyFont="1" applyFill="1" applyAlignment="1">
      <alignment vertical="center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wrapText="1"/>
    </xf>
    <xf numFmtId="49" fontId="17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9" fillId="0" borderId="0" xfId="1" applyFont="1" applyFill="1"/>
    <xf numFmtId="0" fontId="20" fillId="0" borderId="2" xfId="2" applyFont="1" applyFill="1" applyBorder="1" applyAlignment="1" applyProtection="1">
      <alignment horizontal="center" vertical="center" wrapText="1"/>
      <protection hidden="1"/>
    </xf>
    <xf numFmtId="0" fontId="21" fillId="0" borderId="2" xfId="2" applyFont="1" applyFill="1" applyBorder="1" applyAlignment="1" applyProtection="1">
      <alignment horizontal="center" vertical="center" wrapText="1"/>
      <protection hidden="1"/>
    </xf>
    <xf numFmtId="0" fontId="18" fillId="0" borderId="2" xfId="2" applyFont="1" applyFill="1" applyBorder="1" applyAlignment="1" applyProtection="1">
      <alignment horizontal="center" vertical="center" wrapText="1"/>
      <protection hidden="1"/>
    </xf>
    <xf numFmtId="0" fontId="18" fillId="0" borderId="7" xfId="2" applyFont="1" applyFill="1" applyBorder="1" applyAlignment="1" applyProtection="1">
      <alignment horizontal="center" vertical="center" wrapText="1"/>
      <protection hidden="1"/>
    </xf>
    <xf numFmtId="0" fontId="18" fillId="0" borderId="2" xfId="2" applyFont="1" applyFill="1" applyBorder="1" applyAlignment="1" applyProtection="1">
      <alignment vertical="center"/>
      <protection hidden="1"/>
    </xf>
    <xf numFmtId="164" fontId="19" fillId="0" borderId="2" xfId="2" applyNumberFormat="1" applyFont="1" applyFill="1" applyBorder="1" applyAlignment="1" applyProtection="1">
      <alignment vertical="center"/>
      <protection locked="0"/>
    </xf>
    <xf numFmtId="0" fontId="21" fillId="0" borderId="7" xfId="2" applyFont="1" applyFill="1" applyBorder="1" applyAlignment="1" applyProtection="1">
      <alignment horizontal="center" vertical="center" wrapText="1"/>
      <protection locked="0"/>
    </xf>
    <xf numFmtId="0" fontId="21" fillId="0" borderId="2" xfId="2" applyFont="1" applyFill="1" applyBorder="1" applyAlignment="1" applyProtection="1">
      <alignment vertical="center"/>
      <protection locked="0"/>
    </xf>
    <xf numFmtId="164" fontId="20" fillId="0" borderId="2" xfId="2" applyNumberFormat="1" applyFont="1" applyFill="1" applyBorder="1" applyAlignment="1" applyProtection="1">
      <alignment vertical="center"/>
      <protection locked="0"/>
    </xf>
    <xf numFmtId="0" fontId="21" fillId="0" borderId="7" xfId="2" applyFont="1" applyFill="1" applyBorder="1" applyAlignment="1" applyProtection="1">
      <alignment horizontal="center" vertical="center"/>
      <protection locked="0"/>
    </xf>
    <xf numFmtId="0" fontId="21" fillId="0" borderId="7" xfId="2" applyFont="1" applyFill="1" applyBorder="1" applyAlignment="1" applyProtection="1">
      <alignment horizontal="center" vertical="center"/>
      <protection hidden="1"/>
    </xf>
    <xf numFmtId="0" fontId="21" fillId="0" borderId="7" xfId="2" quotePrefix="1" applyFont="1" applyFill="1" applyBorder="1" applyAlignment="1" applyProtection="1">
      <alignment horizontal="center" vertical="center"/>
      <protection locked="0"/>
    </xf>
    <xf numFmtId="0" fontId="21" fillId="0" borderId="2" xfId="2" applyFont="1" applyFill="1" applyBorder="1" applyAlignment="1" applyProtection="1">
      <alignment vertical="center" wrapText="1"/>
      <protection locked="0"/>
    </xf>
    <xf numFmtId="0" fontId="18" fillId="0" borderId="7" xfId="2" applyFont="1" applyFill="1" applyBorder="1" applyAlignment="1" applyProtection="1">
      <alignment horizontal="center" vertical="center"/>
      <protection hidden="1"/>
    </xf>
    <xf numFmtId="0" fontId="18" fillId="0" borderId="2" xfId="2" applyFont="1" applyFill="1" applyBorder="1" applyAlignment="1" applyProtection="1">
      <alignment vertical="center" wrapText="1"/>
      <protection hidden="1"/>
    </xf>
    <xf numFmtId="0" fontId="21" fillId="0" borderId="2" xfId="2" applyFont="1" applyFill="1" applyBorder="1" applyAlignment="1" applyProtection="1">
      <alignment horizontal="left" vertical="center" wrapText="1"/>
      <protection locked="0"/>
    </xf>
    <xf numFmtId="0" fontId="18" fillId="0" borderId="9" xfId="2" applyFont="1" applyFill="1" applyBorder="1" applyAlignment="1" applyProtection="1">
      <alignment horizontal="center" vertical="center"/>
      <protection hidden="1"/>
    </xf>
    <xf numFmtId="0" fontId="18" fillId="0" borderId="1" xfId="2" applyFont="1" applyFill="1" applyBorder="1" applyAlignment="1" applyProtection="1">
      <alignment vertical="center" wrapText="1"/>
      <protection hidden="1"/>
    </xf>
    <xf numFmtId="0" fontId="18" fillId="0" borderId="10" xfId="2" applyFont="1" applyFill="1" applyBorder="1" applyAlignment="1" applyProtection="1">
      <alignment horizontal="center" vertical="center"/>
      <protection hidden="1"/>
    </xf>
    <xf numFmtId="0" fontId="18" fillId="0" borderId="11" xfId="2" applyFont="1" applyFill="1" applyBorder="1" applyAlignment="1" applyProtection="1">
      <alignment vertical="center"/>
      <protection hidden="1"/>
    </xf>
    <xf numFmtId="0" fontId="21" fillId="0" borderId="12" xfId="2" applyFont="1" applyFill="1" applyBorder="1" applyAlignment="1" applyProtection="1">
      <alignment horizontal="center" vertical="center"/>
      <protection locked="0"/>
    </xf>
    <xf numFmtId="0" fontId="18" fillId="0" borderId="12" xfId="2" applyFont="1" applyFill="1" applyBorder="1" applyAlignment="1" applyProtection="1">
      <alignment horizontal="center" vertical="center"/>
      <protection hidden="1"/>
    </xf>
    <xf numFmtId="0" fontId="21" fillId="0" borderId="12" xfId="2" applyFont="1" applyFill="1" applyBorder="1" applyAlignment="1" applyProtection="1">
      <alignment horizontal="center" vertical="center"/>
      <protection hidden="1"/>
    </xf>
    <xf numFmtId="0" fontId="19" fillId="0" borderId="13" xfId="2" applyFont="1" applyFill="1" applyBorder="1" applyAlignment="1" applyProtection="1">
      <alignment horizontal="center" vertical="center"/>
      <protection hidden="1"/>
    </xf>
    <xf numFmtId="0" fontId="18" fillId="0" borderId="14" xfId="2" applyFont="1" applyFill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0" fillId="0" borderId="0" xfId="2" applyNumberFormat="1" applyFont="1" applyFill="1" applyAlignment="1">
      <alignment vertical="center"/>
    </xf>
    <xf numFmtId="3" fontId="22" fillId="2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wrapText="1"/>
    </xf>
    <xf numFmtId="49" fontId="24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2" applyFont="1" applyFill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Fill="1" applyBorder="1" applyAlignment="1" applyProtection="1">
      <alignment horizontal="center" vertical="center"/>
      <protection hidden="1"/>
    </xf>
    <xf numFmtId="49" fontId="25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2" xfId="2" applyNumberFormat="1" applyFont="1" applyFill="1" applyBorder="1" applyAlignment="1" applyProtection="1">
      <alignment horizontal="center" vertical="center"/>
      <protection hidden="1"/>
    </xf>
    <xf numFmtId="0" fontId="18" fillId="0" borderId="2" xfId="2" applyFont="1" applyFill="1" applyBorder="1" applyAlignment="1" applyProtection="1">
      <alignment horizontal="left" vertical="center" wrapText="1"/>
      <protection hidden="1"/>
    </xf>
    <xf numFmtId="49" fontId="25" fillId="0" borderId="2" xfId="3" applyNumberFormat="1" applyFont="1" applyFill="1" applyBorder="1" applyAlignment="1" applyProtection="1">
      <alignment horizontal="center" vertical="center"/>
      <protection hidden="1"/>
    </xf>
    <xf numFmtId="49" fontId="9" fillId="0" borderId="2" xfId="3" applyNumberFormat="1" applyFont="1" applyFill="1" applyBorder="1" applyAlignment="1" applyProtection="1">
      <alignment horizontal="center" vertical="center"/>
      <protection hidden="1"/>
    </xf>
    <xf numFmtId="0" fontId="21" fillId="0" borderId="2" xfId="2" quotePrefix="1" applyNumberFormat="1" applyFont="1" applyFill="1" applyBorder="1" applyAlignment="1" applyProtection="1">
      <alignment horizontal="center" vertical="center"/>
      <protection hidden="1"/>
    </xf>
    <xf numFmtId="0" fontId="21" fillId="0" borderId="2" xfId="2" applyFont="1" applyFill="1" applyBorder="1" applyAlignment="1" applyProtection="1">
      <alignment horizontal="left" vertical="center" wrapText="1"/>
      <protection hidden="1"/>
    </xf>
    <xf numFmtId="164" fontId="21" fillId="0" borderId="2" xfId="2" applyNumberFormat="1" applyFont="1" applyFill="1" applyBorder="1" applyAlignment="1" applyProtection="1">
      <alignment vertical="center"/>
      <protection locked="0"/>
    </xf>
    <xf numFmtId="0" fontId="21" fillId="0" borderId="2" xfId="2" applyFont="1" applyFill="1" applyBorder="1" applyAlignment="1" applyProtection="1">
      <alignment vertical="center"/>
      <protection hidden="1"/>
    </xf>
    <xf numFmtId="0" fontId="26" fillId="0" borderId="2" xfId="2" quotePrefix="1" applyNumberFormat="1" applyFont="1" applyFill="1" applyBorder="1" applyAlignment="1" applyProtection="1">
      <alignment horizontal="center" vertical="center"/>
      <protection hidden="1"/>
    </xf>
    <xf numFmtId="0" fontId="26" fillId="0" borderId="2" xfId="2" applyFont="1" applyFill="1" applyBorder="1" applyAlignment="1" applyProtection="1">
      <alignment vertical="center"/>
      <protection hidden="1"/>
    </xf>
    <xf numFmtId="0" fontId="26" fillId="0" borderId="3" xfId="2" quotePrefix="1" applyNumberFormat="1" applyFont="1" applyFill="1" applyBorder="1" applyAlignment="1" applyProtection="1">
      <alignment horizontal="center" vertical="center"/>
      <protection hidden="1"/>
    </xf>
    <xf numFmtId="0" fontId="26" fillId="0" borderId="2" xfId="2" applyFont="1" applyFill="1" applyBorder="1" applyAlignment="1" applyProtection="1">
      <alignment vertical="center" wrapText="1"/>
      <protection hidden="1"/>
    </xf>
    <xf numFmtId="0" fontId="26" fillId="0" borderId="2" xfId="2" applyFont="1" applyFill="1" applyBorder="1" applyAlignment="1" applyProtection="1">
      <alignment horizontal="left" vertical="center" wrapText="1"/>
      <protection hidden="1"/>
    </xf>
    <xf numFmtId="0" fontId="21" fillId="0" borderId="2" xfId="2" applyFont="1" applyFill="1" applyBorder="1" applyAlignment="1" applyProtection="1">
      <alignment vertical="center" wrapText="1"/>
      <protection hidden="1"/>
    </xf>
    <xf numFmtId="0" fontId="21" fillId="0" borderId="2" xfId="4" applyFont="1" applyFill="1" applyBorder="1" applyAlignment="1" applyProtection="1">
      <alignment vertical="center" wrapText="1"/>
      <protection hidden="1"/>
    </xf>
    <xf numFmtId="0" fontId="18" fillId="0" borderId="2" xfId="2" quotePrefix="1" applyNumberFormat="1" applyFont="1" applyFill="1" applyBorder="1" applyAlignment="1" applyProtection="1">
      <alignment horizontal="center" vertical="center"/>
      <protection hidden="1"/>
    </xf>
    <xf numFmtId="0" fontId="18" fillId="0" borderId="2" xfId="4" applyFont="1" applyFill="1" applyBorder="1" applyAlignment="1" applyProtection="1">
      <alignment vertical="center" wrapText="1"/>
      <protection hidden="1"/>
    </xf>
    <xf numFmtId="164" fontId="18" fillId="0" borderId="2" xfId="2" applyNumberFormat="1" applyFont="1" applyFill="1" applyBorder="1" applyAlignment="1" applyProtection="1">
      <alignment vertical="center"/>
      <protection locked="0"/>
    </xf>
    <xf numFmtId="0" fontId="21" fillId="0" borderId="2" xfId="2" applyNumberFormat="1" applyFont="1" applyFill="1" applyBorder="1" applyAlignment="1" applyProtection="1">
      <alignment horizontal="center" vertical="center"/>
      <protection hidden="1"/>
    </xf>
    <xf numFmtId="49" fontId="27" fillId="0" borderId="2" xfId="3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right" vertical="top" wrapText="1"/>
    </xf>
    <xf numFmtId="0" fontId="0" fillId="2" borderId="0" xfId="0" applyFill="1" applyBorder="1" applyAlignment="1" applyProtection="1">
      <alignment horizontal="right" vertical="top" wrapText="1"/>
    </xf>
    <xf numFmtId="3" fontId="0" fillId="2" borderId="0" xfId="0" applyNumberFormat="1" applyFill="1" applyBorder="1" applyAlignment="1" applyProtection="1">
      <alignment horizontal="right" vertical="top" wrapText="1"/>
    </xf>
    <xf numFmtId="3" fontId="16" fillId="0" borderId="0" xfId="0" applyNumberFormat="1" applyFont="1" applyFill="1" applyBorder="1" applyAlignment="1" applyProtection="1">
      <alignment horizontal="right" vertical="top" wrapText="1"/>
    </xf>
    <xf numFmtId="49" fontId="6" fillId="0" borderId="3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left" vertical="center" wrapText="1"/>
    </xf>
    <xf numFmtId="3" fontId="6" fillId="0" borderId="25" xfId="1" applyNumberFormat="1" applyFont="1" applyFill="1" applyBorder="1" applyAlignment="1">
      <alignment horizontal="center" vertical="center"/>
    </xf>
    <xf numFmtId="3" fontId="6" fillId="0" borderId="25" xfId="1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7" xfId="5" applyFont="1" applyFill="1" applyBorder="1"/>
    <xf numFmtId="0" fontId="33" fillId="2" borderId="28" xfId="5" applyFill="1" applyBorder="1"/>
    <xf numFmtId="0" fontId="35" fillId="2" borderId="29" xfId="5" applyFont="1" applyFill="1" applyBorder="1" applyAlignment="1">
      <alignment horizontal="center" vertical="center"/>
    </xf>
    <xf numFmtId="0" fontId="35" fillId="2" borderId="0" xfId="5" applyFont="1" applyFill="1" applyBorder="1" applyAlignment="1">
      <alignment horizontal="center" vertical="center"/>
    </xf>
    <xf numFmtId="0" fontId="35" fillId="2" borderId="30" xfId="5" applyFont="1" applyFill="1" applyBorder="1" applyAlignment="1">
      <alignment horizontal="center" vertical="center"/>
    </xf>
    <xf numFmtId="0" fontId="14" fillId="2" borderId="0" xfId="5" applyFont="1" applyFill="1" applyBorder="1" applyAlignment="1">
      <alignment horizontal="center" vertical="center"/>
    </xf>
    <xf numFmtId="0" fontId="14" fillId="2" borderId="33" xfId="5" applyFont="1" applyFill="1" applyBorder="1" applyAlignment="1">
      <alignment vertical="center"/>
    </xf>
    <xf numFmtId="0" fontId="30" fillId="2" borderId="29" xfId="5" applyFont="1" applyFill="1" applyBorder="1" applyAlignment="1">
      <alignment vertical="center" wrapText="1"/>
    </xf>
    <xf numFmtId="0" fontId="30" fillId="2" borderId="0" xfId="5" applyFont="1" applyFill="1" applyBorder="1" applyAlignment="1">
      <alignment horizontal="right" vertical="center" wrapText="1"/>
    </xf>
    <xf numFmtId="0" fontId="30" fillId="2" borderId="0" xfId="5" applyFont="1" applyFill="1" applyBorder="1" applyAlignment="1">
      <alignment vertical="center" wrapText="1"/>
    </xf>
    <xf numFmtId="1" fontId="30" fillId="3" borderId="34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Border="1" applyAlignment="1" applyProtection="1">
      <alignment horizontal="center" vertical="center"/>
      <protection locked="0"/>
    </xf>
    <xf numFmtId="1" fontId="30" fillId="4" borderId="0" xfId="5" applyNumberFormat="1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vertical="center"/>
    </xf>
    <xf numFmtId="14" fontId="30" fillId="5" borderId="0" xfId="5" applyNumberFormat="1" applyFont="1" applyFill="1" applyBorder="1" applyAlignment="1" applyProtection="1">
      <alignment horizontal="center" vertical="center"/>
      <protection locked="0"/>
    </xf>
    <xf numFmtId="1" fontId="30" fillId="5" borderId="0" xfId="5" applyNumberFormat="1" applyFont="1" applyFill="1" applyBorder="1" applyAlignment="1" applyProtection="1">
      <alignment horizontal="center" vertical="center"/>
      <protection locked="0"/>
    </xf>
    <xf numFmtId="0" fontId="33" fillId="2" borderId="30" xfId="5" applyFill="1" applyBorder="1"/>
    <xf numFmtId="0" fontId="5" fillId="2" borderId="29" xfId="5" applyFont="1" applyFill="1" applyBorder="1" applyAlignment="1">
      <alignment wrapText="1"/>
    </xf>
    <xf numFmtId="0" fontId="5" fillId="2" borderId="30" xfId="5" applyFont="1" applyFill="1" applyBorder="1" applyAlignment="1">
      <alignment wrapText="1"/>
    </xf>
    <xf numFmtId="0" fontId="5" fillId="2" borderId="29" xfId="5" applyFont="1" applyFill="1" applyBorder="1"/>
    <xf numFmtId="0" fontId="5" fillId="2" borderId="0" xfId="5" applyFont="1" applyFill="1" applyBorder="1"/>
    <xf numFmtId="0" fontId="5" fillId="2" borderId="0" xfId="5" applyFont="1" applyFill="1" applyBorder="1" applyAlignment="1">
      <alignment wrapText="1"/>
    </xf>
    <xf numFmtId="0" fontId="5" fillId="2" borderId="30" xfId="5" applyFont="1" applyFill="1" applyBorder="1"/>
    <xf numFmtId="0" fontId="14" fillId="2" borderId="0" xfId="5" applyFont="1" applyFill="1" applyBorder="1" applyAlignment="1">
      <alignment horizontal="right" vertical="center" wrapText="1"/>
    </xf>
    <xf numFmtId="0" fontId="37" fillId="2" borderId="30" xfId="5" applyFont="1" applyFill="1" applyBorder="1" applyAlignment="1">
      <alignment vertical="center"/>
    </xf>
    <xf numFmtId="0" fontId="14" fillId="2" borderId="29" xfId="5" applyFont="1" applyFill="1" applyBorder="1" applyAlignment="1">
      <alignment horizontal="right" vertical="center" wrapText="1"/>
    </xf>
    <xf numFmtId="0" fontId="37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vertical="top"/>
    </xf>
    <xf numFmtId="0" fontId="30" fillId="3" borderId="34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vertical="center"/>
    </xf>
    <xf numFmtId="0" fontId="5" fillId="2" borderId="30" xfId="5" applyFont="1" applyFill="1" applyBorder="1" applyAlignment="1">
      <alignment vertical="center"/>
    </xf>
    <xf numFmtId="49" fontId="30" fillId="3" borderId="34" xfId="5" applyNumberFormat="1" applyFont="1" applyFill="1" applyBorder="1" applyAlignment="1" applyProtection="1">
      <alignment horizontal="center" vertical="center"/>
      <protection locked="0"/>
    </xf>
    <xf numFmtId="0" fontId="5" fillId="2" borderId="0" xfId="5" applyFont="1" applyFill="1" applyBorder="1" applyAlignment="1"/>
    <xf numFmtId="0" fontId="38" fillId="2" borderId="0" xfId="5" applyFont="1" applyFill="1" applyBorder="1" applyAlignment="1">
      <alignment vertical="center"/>
    </xf>
    <xf numFmtId="0" fontId="38" fillId="2" borderId="30" xfId="5" applyFont="1" applyFill="1" applyBorder="1" applyAlignment="1">
      <alignment vertical="center"/>
    </xf>
    <xf numFmtId="0" fontId="30" fillId="2" borderId="0" xfId="5" applyFont="1" applyFill="1" applyBorder="1" applyAlignment="1">
      <alignment horizontal="center" vertical="center"/>
    </xf>
    <xf numFmtId="0" fontId="14" fillId="2" borderId="30" xfId="5" applyFont="1" applyFill="1" applyBorder="1" applyAlignment="1">
      <alignment horizontal="center" vertical="center"/>
    </xf>
    <xf numFmtId="0" fontId="5" fillId="2" borderId="29" xfId="5" applyFont="1" applyFill="1" applyBorder="1" applyAlignment="1">
      <alignment vertical="top"/>
    </xf>
    <xf numFmtId="0" fontId="38" fillId="2" borderId="30" xfId="5" applyFont="1" applyFill="1" applyBorder="1"/>
    <xf numFmtId="0" fontId="33" fillId="2" borderId="31" xfId="5" applyFill="1" applyBorder="1"/>
    <xf numFmtId="0" fontId="33" fillId="2" borderId="35" xfId="5" applyFill="1" applyBorder="1"/>
    <xf numFmtId="0" fontId="33" fillId="2" borderId="32" xfId="5" applyFill="1" applyBorder="1"/>
    <xf numFmtId="0" fontId="5" fillId="2" borderId="0" xfId="5" applyFont="1" applyFill="1" applyBorder="1" applyProtection="1">
      <protection locked="0"/>
    </xf>
    <xf numFmtId="164" fontId="4" fillId="0" borderId="2" xfId="1" applyNumberFormat="1" applyFont="1" applyFill="1" applyBorder="1" applyAlignment="1" applyProtection="1">
      <alignment vertical="center"/>
      <protection locked="0"/>
    </xf>
    <xf numFmtId="164" fontId="6" fillId="0" borderId="2" xfId="1" applyNumberFormat="1" applyFont="1" applyFill="1" applyBorder="1" applyAlignment="1" applyProtection="1">
      <alignment vertical="center"/>
      <protection locked="0"/>
    </xf>
    <xf numFmtId="0" fontId="21" fillId="0" borderId="2" xfId="4" applyFont="1" applyFill="1" applyBorder="1" applyAlignment="1" applyProtection="1">
      <alignment vertical="center" wrapText="1"/>
      <protection locked="0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5" fillId="2" borderId="0" xfId="5" applyFont="1" applyFill="1" applyBorder="1" applyProtection="1">
      <protection locked="0"/>
    </xf>
    <xf numFmtId="164" fontId="6" fillId="0" borderId="3" xfId="1" applyNumberFormat="1" applyFont="1" applyFill="1" applyBorder="1" applyAlignment="1" applyProtection="1">
      <alignment vertical="center"/>
    </xf>
    <xf numFmtId="164" fontId="6" fillId="0" borderId="2" xfId="1" applyNumberFormat="1" applyFont="1" applyFill="1" applyBorder="1" applyAlignment="1" applyProtection="1">
      <alignment vertical="center"/>
    </xf>
    <xf numFmtId="164" fontId="4" fillId="0" borderId="2" xfId="1" applyNumberFormat="1" applyFont="1" applyFill="1" applyBorder="1" applyAlignment="1" applyProtection="1">
      <alignment vertical="center"/>
    </xf>
    <xf numFmtId="164" fontId="18" fillId="0" borderId="2" xfId="2" applyNumberFormat="1" applyFont="1" applyFill="1" applyBorder="1" applyAlignment="1" applyProtection="1">
      <alignment vertical="center"/>
    </xf>
    <xf numFmtId="164" fontId="21" fillId="0" borderId="2" xfId="2" applyNumberFormat="1" applyFont="1" applyFill="1" applyBorder="1" applyAlignment="1" applyProtection="1">
      <alignment vertical="center"/>
    </xf>
    <xf numFmtId="164" fontId="18" fillId="0" borderId="2" xfId="2" applyNumberFormat="1" applyFont="1" applyFill="1" applyBorder="1" applyAlignment="1" applyProtection="1">
      <alignment horizontal="left" vertical="center" wrapText="1"/>
    </xf>
    <xf numFmtId="0" fontId="5" fillId="2" borderId="29" xfId="5" applyFont="1" applyFill="1" applyBorder="1" applyProtection="1">
      <protection locked="0"/>
    </xf>
    <xf numFmtId="0" fontId="5" fillId="2" borderId="0" xfId="5" applyFont="1" applyFill="1" applyBorder="1" applyAlignment="1" applyProtection="1">
      <alignment vertical="top"/>
      <protection locked="0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Border="1" applyAlignment="1" applyProtection="1">
      <alignment vertical="top" wrapText="1"/>
      <protection locked="0"/>
    </xf>
    <xf numFmtId="0" fontId="5" fillId="2" borderId="0" xfId="5" applyFont="1" applyFill="1" applyBorder="1" applyAlignment="1" applyProtection="1">
      <alignment wrapText="1"/>
      <protection locked="0"/>
    </xf>
    <xf numFmtId="0" fontId="5" fillId="2" borderId="29" xfId="5" applyFont="1" applyFill="1" applyBorder="1" applyAlignment="1" applyProtection="1">
      <alignment vertical="top"/>
      <protection locked="0"/>
    </xf>
    <xf numFmtId="164" fontId="20" fillId="0" borderId="2" xfId="2" applyNumberFormat="1" applyFont="1" applyFill="1" applyBorder="1" applyAlignment="1" applyProtection="1">
      <alignment vertical="center"/>
    </xf>
    <xf numFmtId="164" fontId="19" fillId="0" borderId="2" xfId="2" applyNumberFormat="1" applyFont="1" applyFill="1" applyBorder="1" applyAlignment="1" applyProtection="1">
      <alignment vertical="center"/>
    </xf>
    <xf numFmtId="164" fontId="19" fillId="0" borderId="1" xfId="2" applyNumberFormat="1" applyFont="1" applyFill="1" applyBorder="1" applyAlignment="1" applyProtection="1">
      <alignment vertical="center"/>
    </xf>
    <xf numFmtId="164" fontId="19" fillId="0" borderId="11" xfId="2" applyNumberFormat="1" applyFont="1" applyFill="1" applyBorder="1" applyAlignment="1" applyProtection="1">
      <alignment vertical="center"/>
    </xf>
    <xf numFmtId="164" fontId="19" fillId="0" borderId="14" xfId="2" applyNumberFormat="1" applyFont="1" applyFill="1" applyBorder="1" applyAlignment="1" applyProtection="1">
      <alignment vertical="center"/>
    </xf>
    <xf numFmtId="164" fontId="19" fillId="0" borderId="8" xfId="2" applyNumberFormat="1" applyFont="1" applyFill="1" applyBorder="1" applyAlignment="1" applyProtection="1">
      <alignment vertical="center"/>
    </xf>
    <xf numFmtId="164" fontId="18" fillId="0" borderId="11" xfId="2" applyNumberFormat="1" applyFont="1" applyFill="1" applyBorder="1" applyAlignment="1" applyProtection="1">
      <alignment vertical="center"/>
    </xf>
    <xf numFmtId="3" fontId="39" fillId="0" borderId="2" xfId="1" applyNumberFormat="1" applyFont="1" applyBorder="1" applyAlignment="1" applyProtection="1">
      <alignment vertical="center"/>
      <protection locked="0"/>
    </xf>
    <xf numFmtId="3" fontId="40" fillId="0" borderId="2" xfId="1" applyNumberFormat="1" applyFont="1" applyBorder="1" applyAlignment="1" applyProtection="1">
      <alignment vertical="center"/>
      <protection locked="0"/>
    </xf>
    <xf numFmtId="3" fontId="39" fillId="0" borderId="2" xfId="1" applyNumberFormat="1" applyFont="1" applyBorder="1" applyAlignment="1" applyProtection="1">
      <alignment horizontal="right" vertical="center"/>
      <protection locked="0"/>
    </xf>
    <xf numFmtId="3" fontId="41" fillId="0" borderId="2" xfId="7" applyNumberFormat="1" applyFont="1" applyBorder="1" applyAlignment="1" applyProtection="1">
      <alignment vertical="center"/>
      <protection locked="0"/>
    </xf>
    <xf numFmtId="0" fontId="13" fillId="0" borderId="0" xfId="8" applyFont="1"/>
    <xf numFmtId="0" fontId="16" fillId="0" borderId="0" xfId="8"/>
    <xf numFmtId="0" fontId="16" fillId="0" borderId="0" xfId="8" applyAlignment="1">
      <alignment vertical="center"/>
    </xf>
    <xf numFmtId="0" fontId="34" fillId="2" borderId="26" xfId="5" applyFont="1" applyFill="1" applyBorder="1" applyAlignment="1">
      <alignment vertical="center"/>
    </xf>
    <xf numFmtId="0" fontId="34" fillId="2" borderId="27" xfId="5" applyFont="1" applyFill="1" applyBorder="1" applyAlignment="1">
      <alignment vertical="center"/>
    </xf>
    <xf numFmtId="0" fontId="35" fillId="2" borderId="29" xfId="5" applyFont="1" applyFill="1" applyBorder="1" applyAlignment="1">
      <alignment horizontal="center" vertical="center"/>
    </xf>
    <xf numFmtId="0" fontId="35" fillId="2" borderId="0" xfId="5" applyFont="1" applyFill="1" applyBorder="1" applyAlignment="1">
      <alignment horizontal="center" vertical="center"/>
    </xf>
    <xf numFmtId="0" fontId="35" fillId="2" borderId="30" xfId="5" applyFont="1" applyFill="1" applyBorder="1" applyAlignment="1">
      <alignment horizontal="center" vertical="center"/>
    </xf>
    <xf numFmtId="0" fontId="30" fillId="2" borderId="29" xfId="5" applyFont="1" applyFill="1" applyBorder="1" applyAlignment="1">
      <alignment vertical="center" wrapText="1"/>
    </xf>
    <xf numFmtId="0" fontId="30" fillId="2" borderId="0" xfId="5" applyFont="1" applyFill="1" applyBorder="1" applyAlignment="1">
      <alignment vertical="center" wrapText="1"/>
    </xf>
    <xf numFmtId="14" fontId="30" fillId="3" borderId="31" xfId="5" applyNumberFormat="1" applyFont="1" applyFill="1" applyBorder="1" applyAlignment="1" applyProtection="1">
      <alignment horizontal="center" vertical="center"/>
      <protection locked="0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0" fontId="30" fillId="0" borderId="29" xfId="5" applyFont="1" applyFill="1" applyBorder="1" applyAlignment="1">
      <alignment horizontal="center" vertical="center" wrapText="1"/>
    </xf>
    <xf numFmtId="0" fontId="30" fillId="0" borderId="0" xfId="5" applyFont="1" applyFill="1" applyBorder="1" applyAlignment="1">
      <alignment horizontal="center" vertical="center" wrapText="1"/>
    </xf>
    <xf numFmtId="0" fontId="30" fillId="0" borderId="30" xfId="5" applyFont="1" applyFill="1" applyBorder="1" applyAlignment="1">
      <alignment horizontal="center" vertical="center" wrapText="1"/>
    </xf>
    <xf numFmtId="0" fontId="14" fillId="2" borderId="29" xfId="5" applyFont="1" applyFill="1" applyBorder="1" applyAlignment="1">
      <alignment horizontal="right" vertical="center" wrapText="1"/>
    </xf>
    <xf numFmtId="0" fontId="14" fillId="2" borderId="30" xfId="5" applyFont="1" applyFill="1" applyBorder="1" applyAlignment="1">
      <alignment horizontal="right" vertical="center" wrapText="1"/>
    </xf>
    <xf numFmtId="49" fontId="30" fillId="3" borderId="31" xfId="6" applyNumberFormat="1" applyFont="1" applyFill="1" applyBorder="1" applyAlignment="1" applyProtection="1">
      <alignment horizontal="center" vertical="center"/>
      <protection locked="0"/>
    </xf>
    <xf numFmtId="49" fontId="30" fillId="3" borderId="32" xfId="6" applyNumberFormat="1" applyFont="1" applyFill="1" applyBorder="1" applyAlignment="1" applyProtection="1">
      <alignment horizontal="center" vertical="center"/>
      <protection locked="0"/>
    </xf>
    <xf numFmtId="0" fontId="5" fillId="2" borderId="29" xfId="5" applyFont="1" applyFill="1" applyBorder="1" applyAlignment="1">
      <alignment wrapText="1"/>
    </xf>
    <xf numFmtId="0" fontId="5" fillId="2" borderId="0" xfId="5" applyFont="1" applyFill="1" applyBorder="1" applyAlignment="1">
      <alignment wrapText="1"/>
    </xf>
    <xf numFmtId="0" fontId="5" fillId="2" borderId="0" xfId="5" applyFont="1" applyFill="1" applyBorder="1"/>
    <xf numFmtId="0" fontId="36" fillId="2" borderId="29" xfId="5" applyFont="1" applyFill="1" applyBorder="1" applyAlignment="1">
      <alignment horizontal="center" vertical="center" wrapText="1"/>
    </xf>
    <xf numFmtId="0" fontId="36" fillId="2" borderId="0" xfId="5" applyFont="1" applyFill="1" applyBorder="1" applyAlignment="1">
      <alignment horizontal="center" vertical="center" wrapText="1"/>
    </xf>
    <xf numFmtId="0" fontId="14" fillId="2" borderId="29" xfId="5" applyFont="1" applyFill="1" applyBorder="1" applyAlignment="1">
      <alignment horizontal="right" vertical="center"/>
    </xf>
    <xf numFmtId="0" fontId="14" fillId="2" borderId="30" xfId="5" applyFont="1" applyFill="1" applyBorder="1" applyAlignment="1">
      <alignment horizontal="right" vertical="center"/>
    </xf>
    <xf numFmtId="0" fontId="14" fillId="2" borderId="0" xfId="5" applyFont="1" applyFill="1" applyBorder="1" applyAlignment="1">
      <alignment horizontal="right" vertical="center" wrapText="1"/>
    </xf>
    <xf numFmtId="0" fontId="30" fillId="3" borderId="31" xfId="6" applyFont="1" applyFill="1" applyBorder="1" applyAlignment="1" applyProtection="1">
      <alignment horizontal="center" vertical="center"/>
      <protection locked="0"/>
    </xf>
    <xf numFmtId="0" fontId="30" fillId="3" borderId="32" xfId="6" applyFont="1" applyFill="1" applyBorder="1" applyAlignment="1" applyProtection="1">
      <alignment horizontal="center" vertical="center"/>
      <protection locked="0"/>
    </xf>
    <xf numFmtId="0" fontId="5" fillId="2" borderId="29" xfId="5" applyFont="1" applyFill="1" applyBorder="1" applyAlignment="1">
      <alignment vertical="center" wrapText="1"/>
    </xf>
    <xf numFmtId="0" fontId="5" fillId="2" borderId="0" xfId="5" applyFont="1" applyFill="1" applyBorder="1" applyAlignment="1">
      <alignment vertical="center" wrapText="1"/>
    </xf>
    <xf numFmtId="0" fontId="14" fillId="2" borderId="0" xfId="5" applyFont="1" applyFill="1" applyBorder="1" applyAlignment="1">
      <alignment horizontal="right" vertical="center"/>
    </xf>
    <xf numFmtId="0" fontId="30" fillId="3" borderId="31" xfId="6" applyFont="1" applyFill="1" applyBorder="1" applyAlignment="1" applyProtection="1">
      <alignment vertical="center"/>
      <protection locked="0"/>
    </xf>
    <xf numFmtId="0" fontId="30" fillId="3" borderId="35" xfId="6" applyFont="1" applyFill="1" applyBorder="1" applyAlignment="1" applyProtection="1">
      <alignment vertical="center"/>
      <protection locked="0"/>
    </xf>
    <xf numFmtId="0" fontId="30" fillId="3" borderId="32" xfId="6" applyFont="1" applyFill="1" applyBorder="1" applyAlignment="1" applyProtection="1">
      <alignment vertical="center"/>
      <protection locked="0"/>
    </xf>
    <xf numFmtId="0" fontId="37" fillId="2" borderId="29" xfId="5" applyFont="1" applyFill="1" applyBorder="1" applyAlignment="1">
      <alignment vertical="center"/>
    </xf>
    <xf numFmtId="0" fontId="37" fillId="2" borderId="0" xfId="5" applyFont="1" applyFill="1" applyBorder="1" applyAlignment="1">
      <alignment vertical="center"/>
    </xf>
    <xf numFmtId="0" fontId="14" fillId="2" borderId="0" xfId="5" applyFont="1" applyFill="1" applyBorder="1" applyAlignment="1">
      <alignment vertical="center"/>
    </xf>
    <xf numFmtId="0" fontId="5" fillId="3" borderId="31" xfId="6" applyFont="1" applyFill="1" applyBorder="1" applyProtection="1">
      <protection locked="0"/>
    </xf>
    <xf numFmtId="0" fontId="5" fillId="3" borderId="35" xfId="6" applyFont="1" applyFill="1" applyBorder="1" applyProtection="1">
      <protection locked="0"/>
    </xf>
    <xf numFmtId="0" fontId="5" fillId="3" borderId="32" xfId="6" applyFont="1" applyFill="1" applyBorder="1" applyProtection="1">
      <protection locked="0"/>
    </xf>
    <xf numFmtId="0" fontId="14" fillId="2" borderId="29" xfId="5" applyFont="1" applyFill="1" applyBorder="1" applyAlignment="1">
      <alignment horizontal="center" vertical="center"/>
    </xf>
    <xf numFmtId="0" fontId="14" fillId="2" borderId="0" xfId="5" applyFont="1" applyFill="1" applyBorder="1" applyAlignment="1">
      <alignment horizontal="center" vertical="center"/>
    </xf>
    <xf numFmtId="0" fontId="30" fillId="3" borderId="31" xfId="5" applyFont="1" applyFill="1" applyBorder="1" applyAlignment="1" applyProtection="1">
      <alignment horizontal="right" vertical="center"/>
      <protection locked="0"/>
    </xf>
    <xf numFmtId="0" fontId="30" fillId="3" borderId="35" xfId="5" applyFont="1" applyFill="1" applyBorder="1" applyAlignment="1" applyProtection="1">
      <alignment horizontal="right" vertical="center"/>
      <protection locked="0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Border="1" applyAlignment="1" applyProtection="1">
      <alignment vertical="top" wrapText="1"/>
      <protection locked="0"/>
    </xf>
    <xf numFmtId="0" fontId="5" fillId="2" borderId="0" xfId="5" applyFont="1" applyFill="1" applyBorder="1" applyAlignment="1">
      <alignment vertical="top"/>
    </xf>
    <xf numFmtId="0" fontId="5" fillId="2" borderId="0" xfId="5" applyFont="1" applyFill="1" applyBorder="1" applyAlignment="1" applyProtection="1">
      <alignment vertical="top"/>
      <protection locked="0"/>
    </xf>
    <xf numFmtId="0" fontId="5" fillId="2" borderId="0" xfId="5" applyFont="1" applyFill="1" applyBorder="1" applyProtection="1">
      <protection locked="0"/>
    </xf>
    <xf numFmtId="49" fontId="30" fillId="3" borderId="31" xfId="6" applyNumberFormat="1" applyFont="1" applyFill="1" applyBorder="1" applyAlignment="1" applyProtection="1">
      <alignment vertical="center"/>
      <protection locked="0"/>
    </xf>
    <xf numFmtId="49" fontId="30" fillId="3" borderId="35" xfId="6" applyNumberFormat="1" applyFont="1" applyFill="1" applyBorder="1" applyAlignment="1" applyProtection="1">
      <alignment vertical="center"/>
      <protection locked="0"/>
    </xf>
    <xf numFmtId="49" fontId="30" fillId="3" borderId="32" xfId="6" applyNumberFormat="1" applyFont="1" applyFill="1" applyBorder="1" applyAlignment="1" applyProtection="1">
      <alignment vertical="center"/>
      <protection locked="0"/>
    </xf>
    <xf numFmtId="0" fontId="14" fillId="2" borderId="30" xfId="5" applyFont="1" applyFill="1" applyBorder="1" applyAlignment="1">
      <alignment horizontal="center" vertical="center"/>
    </xf>
    <xf numFmtId="0" fontId="30" fillId="3" borderId="31" xfId="5" applyFont="1" applyFill="1" applyBorder="1" applyAlignment="1" applyProtection="1">
      <alignment horizontal="center" vertical="center"/>
      <protection locked="0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14" fillId="2" borderId="29" xfId="5" applyFont="1" applyFill="1" applyBorder="1" applyAlignment="1">
      <alignment horizontal="left" vertical="center"/>
    </xf>
    <xf numFmtId="0" fontId="14" fillId="2" borderId="0" xfId="5" applyFont="1" applyFill="1" applyBorder="1" applyAlignment="1">
      <alignment horizontal="left" vertical="center"/>
    </xf>
    <xf numFmtId="0" fontId="30" fillId="3" borderId="31" xfId="5" applyFont="1" applyFill="1" applyBorder="1" applyAlignment="1" applyProtection="1">
      <alignment vertical="center"/>
      <protection locked="0"/>
    </xf>
    <xf numFmtId="0" fontId="30" fillId="3" borderId="35" xfId="5" applyFont="1" applyFill="1" applyBorder="1" applyAlignment="1" applyProtection="1">
      <alignment vertical="center"/>
      <protection locked="0"/>
    </xf>
    <xf numFmtId="0" fontId="30" fillId="3" borderId="32" xfId="5" applyFont="1" applyFill="1" applyBorder="1" applyAlignment="1" applyProtection="1">
      <alignment vertical="center"/>
      <protection locked="0"/>
    </xf>
    <xf numFmtId="0" fontId="14" fillId="2" borderId="0" xfId="5" applyFont="1" applyFill="1" applyBorder="1" applyAlignment="1">
      <alignment vertical="top"/>
    </xf>
    <xf numFmtId="0" fontId="5" fillId="3" borderId="31" xfId="5" applyFont="1" applyFill="1" applyBorder="1" applyAlignment="1" applyProtection="1">
      <alignment vertical="center"/>
      <protection locked="0"/>
    </xf>
    <xf numFmtId="0" fontId="5" fillId="3" borderId="35" xfId="5" applyFont="1" applyFill="1" applyBorder="1" applyAlignment="1" applyProtection="1">
      <alignment vertical="center"/>
      <protection locked="0"/>
    </xf>
    <xf numFmtId="0" fontId="5" fillId="3" borderId="32" xfId="5" applyFont="1" applyFill="1" applyBorder="1" applyAlignment="1" applyProtection="1">
      <alignment vertical="center"/>
      <protection locked="0"/>
    </xf>
    <xf numFmtId="0" fontId="14" fillId="2" borderId="27" xfId="5" applyFont="1" applyFill="1" applyBorder="1" applyAlignment="1">
      <alignment horizontal="left" vertical="center" wrapText="1"/>
    </xf>
    <xf numFmtId="0" fontId="14" fillId="2" borderId="36" xfId="5" applyFont="1" applyFill="1" applyBorder="1" applyAlignment="1">
      <alignment horizontal="left" vertical="center" wrapText="1"/>
    </xf>
    <xf numFmtId="0" fontId="5" fillId="3" borderId="31" xfId="6" applyFont="1" applyFill="1" applyBorder="1" applyAlignment="1" applyProtection="1">
      <alignment vertical="center" wrapText="1"/>
      <protection locked="0"/>
    </xf>
    <xf numFmtId="0" fontId="5" fillId="3" borderId="35" xfId="6" applyFont="1" applyFill="1" applyBorder="1" applyAlignment="1" applyProtection="1">
      <alignment vertical="center"/>
      <protection locked="0"/>
    </xf>
    <xf numFmtId="0" fontId="5" fillId="3" borderId="32" xfId="6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49" fontId="2" fillId="0" borderId="25" xfId="1" applyNumberFormat="1" applyFont="1" applyFill="1" applyBorder="1" applyAlignment="1">
      <alignment horizontal="center" vertical="center" wrapText="1"/>
    </xf>
    <xf numFmtId="49" fontId="3" fillId="0" borderId="25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" fontId="4" fillId="0" borderId="25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" fontId="6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/>
    <xf numFmtId="4" fontId="6" fillId="0" borderId="2" xfId="1" applyNumberFormat="1" applyFont="1" applyFill="1" applyBorder="1" applyAlignment="1">
      <alignment horizontal="center" vertical="center"/>
    </xf>
    <xf numFmtId="0" fontId="30" fillId="2" borderId="21" xfId="0" applyFont="1" applyFill="1" applyBorder="1" applyAlignment="1" applyProtection="1">
      <alignment horizontal="center" vertical="center"/>
    </xf>
    <xf numFmtId="0" fontId="30" fillId="2" borderId="16" xfId="0" applyFont="1" applyFill="1" applyBorder="1" applyAlignment="1" applyProtection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center" vertical="center" wrapText="1"/>
    </xf>
    <xf numFmtId="49" fontId="6" fillId="0" borderId="17" xfId="1" applyNumberFormat="1" applyFont="1" applyFill="1" applyBorder="1" applyAlignment="1">
      <alignment horizontal="center" vertical="center" wrapText="1"/>
    </xf>
    <xf numFmtId="0" fontId="26" fillId="0" borderId="0" xfId="2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 applyProtection="1">
      <alignment horizontal="right" vertical="center"/>
    </xf>
    <xf numFmtId="0" fontId="18" fillId="0" borderId="4" xfId="2" applyFont="1" applyFill="1" applyBorder="1" applyAlignment="1" applyProtection="1">
      <alignment horizontal="center" vertical="center" wrapText="1"/>
      <protection hidden="1"/>
    </xf>
    <xf numFmtId="0" fontId="18" fillId="0" borderId="7" xfId="2" applyFont="1" applyFill="1" applyBorder="1" applyAlignment="1" applyProtection="1">
      <alignment horizontal="center" vertical="center" wrapText="1"/>
      <protection hidden="1"/>
    </xf>
    <xf numFmtId="0" fontId="18" fillId="0" borderId="5" xfId="2" applyFont="1" applyFill="1" applyBorder="1" applyAlignment="1" applyProtection="1">
      <alignment horizontal="center" vertical="center"/>
      <protection hidden="1"/>
    </xf>
    <xf numFmtId="0" fontId="18" fillId="0" borderId="2" xfId="2" applyFont="1" applyFill="1" applyBorder="1" applyAlignment="1" applyProtection="1">
      <alignment horizontal="center" vertical="center"/>
      <protection hidden="1"/>
    </xf>
    <xf numFmtId="0" fontId="19" fillId="0" borderId="5" xfId="2" applyFont="1" applyFill="1" applyBorder="1" applyAlignment="1" applyProtection="1">
      <alignment horizontal="center" vertical="center"/>
      <protection hidden="1"/>
    </xf>
    <xf numFmtId="0" fontId="19" fillId="0" borderId="5" xfId="2" applyFont="1" applyFill="1" applyBorder="1" applyAlignment="1" applyProtection="1">
      <alignment horizontal="center" vertical="center" wrapText="1"/>
      <protection hidden="1"/>
    </xf>
    <xf numFmtId="0" fontId="19" fillId="0" borderId="2" xfId="2" applyFont="1" applyFill="1" applyBorder="1" applyAlignment="1" applyProtection="1">
      <alignment horizontal="center" vertical="center" wrapText="1"/>
      <protection hidden="1"/>
    </xf>
    <xf numFmtId="0" fontId="18" fillId="0" borderId="6" xfId="2" applyFont="1" applyFill="1" applyBorder="1" applyAlignment="1" applyProtection="1">
      <alignment horizontal="center" vertical="center" wrapText="1"/>
      <protection hidden="1"/>
    </xf>
    <xf numFmtId="0" fontId="18" fillId="0" borderId="8" xfId="2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9">
    <cellStyle name="Normal" xfId="0" builtinId="0"/>
    <cellStyle name="Normal 12" xfId="8" xr:uid="{624B4485-D695-4CEB-B385-F9BE874210D6}"/>
    <cellStyle name="Normal 2" xfId="1" xr:uid="{00000000-0005-0000-0000-000001000000}"/>
    <cellStyle name="Normal 2 4" xfId="2" xr:uid="{00000000-0005-0000-0000-000002000000}"/>
    <cellStyle name="Normal 2 4 4" xfId="7" xr:uid="{C929F68B-6DB6-4BB8-BCD3-120C20ED5E62}"/>
    <cellStyle name="Normal 3" xfId="5" xr:uid="{00000000-0005-0000-0000-000003000000}"/>
    <cellStyle name="Normal 3 2" xfId="6" xr:uid="{FE64D997-077E-4E65-8BFA-E0EFC0D6D84D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Anrdas%20UC%20Models\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ivric\LOCALS~1\Temp\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Generic%20UC%20Model\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ilipic\Downloads\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view="pageBreakPreview" zoomScaleNormal="100" zoomScaleSheetLayoutView="100" workbookViewId="0">
      <selection activeCell="A5" sqref="A5:J5"/>
    </sheetView>
  </sheetViews>
  <sheetFormatPr defaultColWidth="9.33203125" defaultRowHeight="18.600000000000001" customHeight="1" x14ac:dyDescent="0.3"/>
  <sheetData>
    <row r="1" spans="1:10" ht="18.600000000000001" customHeight="1" x14ac:dyDescent="0.3">
      <c r="A1" s="174" t="s">
        <v>564</v>
      </c>
      <c r="B1" s="175"/>
      <c r="C1" s="175"/>
      <c r="D1" s="99"/>
      <c r="E1" s="99"/>
      <c r="F1" s="99"/>
      <c r="G1" s="99"/>
      <c r="H1" s="99"/>
      <c r="I1" s="99"/>
      <c r="J1" s="100"/>
    </row>
    <row r="2" spans="1:10" ht="18.600000000000001" customHeight="1" x14ac:dyDescent="0.3">
      <c r="A2" s="176" t="s">
        <v>565</v>
      </c>
      <c r="B2" s="177"/>
      <c r="C2" s="177"/>
      <c r="D2" s="177"/>
      <c r="E2" s="177"/>
      <c r="F2" s="177"/>
      <c r="G2" s="177"/>
      <c r="H2" s="177"/>
      <c r="I2" s="177"/>
      <c r="J2" s="178"/>
    </row>
    <row r="3" spans="1:10" ht="18.600000000000001" customHeight="1" x14ac:dyDescent="0.3">
      <c r="A3" s="101"/>
      <c r="B3" s="102"/>
      <c r="C3" s="102"/>
      <c r="D3" s="102"/>
      <c r="E3" s="102"/>
      <c r="F3" s="102"/>
      <c r="G3" s="102"/>
      <c r="H3" s="102"/>
      <c r="I3" s="102"/>
      <c r="J3" s="103"/>
    </row>
    <row r="4" spans="1:10" ht="18.600000000000001" customHeight="1" x14ac:dyDescent="0.3">
      <c r="A4" s="179" t="s">
        <v>566</v>
      </c>
      <c r="B4" s="180"/>
      <c r="C4" s="180"/>
      <c r="D4" s="180"/>
      <c r="E4" s="181">
        <v>44927</v>
      </c>
      <c r="F4" s="182"/>
      <c r="G4" s="104" t="s">
        <v>567</v>
      </c>
      <c r="H4" s="181">
        <v>45016</v>
      </c>
      <c r="I4" s="182"/>
      <c r="J4" s="105"/>
    </row>
    <row r="5" spans="1:10" ht="18.600000000000001" customHeight="1" x14ac:dyDescent="0.3">
      <c r="A5" s="183"/>
      <c r="B5" s="184"/>
      <c r="C5" s="184"/>
      <c r="D5" s="184"/>
      <c r="E5" s="184"/>
      <c r="F5" s="184"/>
      <c r="G5" s="184"/>
      <c r="H5" s="184"/>
      <c r="I5" s="184"/>
      <c r="J5" s="185"/>
    </row>
    <row r="6" spans="1:10" ht="18.600000000000001" customHeight="1" x14ac:dyDescent="0.3">
      <c r="A6" s="106"/>
      <c r="B6" s="107" t="s">
        <v>568</v>
      </c>
      <c r="C6" s="108"/>
      <c r="D6" s="108"/>
      <c r="E6" s="109">
        <v>2023</v>
      </c>
      <c r="F6" s="110"/>
      <c r="G6" s="104"/>
      <c r="H6" s="110"/>
      <c r="I6" s="111"/>
      <c r="J6" s="112"/>
    </row>
    <row r="7" spans="1:10" ht="18.600000000000001" customHeight="1" x14ac:dyDescent="0.3">
      <c r="A7" s="106"/>
      <c r="B7" s="108"/>
      <c r="C7" s="108"/>
      <c r="D7" s="108"/>
      <c r="E7" s="113"/>
      <c r="F7" s="113"/>
      <c r="G7" s="104"/>
      <c r="H7" s="110"/>
      <c r="I7" s="111"/>
      <c r="J7" s="112"/>
    </row>
    <row r="8" spans="1:10" ht="18.600000000000001" customHeight="1" x14ac:dyDescent="0.3">
      <c r="A8" s="106"/>
      <c r="B8" s="107" t="s">
        <v>569</v>
      </c>
      <c r="C8" s="108"/>
      <c r="D8" s="108"/>
      <c r="E8" s="109">
        <v>1</v>
      </c>
      <c r="F8" s="110"/>
      <c r="G8" s="104"/>
      <c r="H8" s="110"/>
      <c r="I8" s="111"/>
      <c r="J8" s="112"/>
    </row>
    <row r="9" spans="1:10" ht="18.600000000000001" customHeight="1" x14ac:dyDescent="0.3">
      <c r="A9" s="106"/>
      <c r="B9" s="108"/>
      <c r="C9" s="108"/>
      <c r="D9" s="108"/>
      <c r="E9" s="113"/>
      <c r="F9" s="113"/>
      <c r="G9" s="104"/>
      <c r="H9" s="113"/>
      <c r="I9" s="114"/>
      <c r="J9" s="112"/>
    </row>
    <row r="10" spans="1:10" ht="18.600000000000001" customHeight="1" x14ac:dyDescent="0.3">
      <c r="A10" s="193" t="s">
        <v>570</v>
      </c>
      <c r="B10" s="194"/>
      <c r="C10" s="194"/>
      <c r="D10" s="194"/>
      <c r="E10" s="194"/>
      <c r="F10" s="194"/>
      <c r="G10" s="194"/>
      <c r="H10" s="194"/>
      <c r="I10" s="194"/>
      <c r="J10" s="115"/>
    </row>
    <row r="11" spans="1:10" ht="18.600000000000001" customHeight="1" x14ac:dyDescent="0.3">
      <c r="A11" s="195" t="s">
        <v>571</v>
      </c>
      <c r="B11" s="196"/>
      <c r="C11" s="188" t="s">
        <v>607</v>
      </c>
      <c r="D11" s="189"/>
      <c r="E11" s="116"/>
      <c r="F11" s="197" t="s">
        <v>572</v>
      </c>
      <c r="G11" s="187"/>
      <c r="H11" s="198" t="s">
        <v>608</v>
      </c>
      <c r="I11" s="199"/>
      <c r="J11" s="117"/>
    </row>
    <row r="12" spans="1:10" ht="18.600000000000001" customHeight="1" x14ac:dyDescent="0.3">
      <c r="A12" s="118"/>
      <c r="B12" s="119"/>
      <c r="C12" s="119"/>
      <c r="D12" s="119"/>
      <c r="E12" s="191"/>
      <c r="F12" s="191"/>
      <c r="G12" s="191"/>
      <c r="H12" s="191"/>
      <c r="I12" s="120"/>
      <c r="J12" s="117"/>
    </row>
    <row r="13" spans="1:10" ht="18.600000000000001" customHeight="1" x14ac:dyDescent="0.3">
      <c r="A13" s="186" t="s">
        <v>573</v>
      </c>
      <c r="B13" s="187"/>
      <c r="C13" s="188" t="s">
        <v>609</v>
      </c>
      <c r="D13" s="189"/>
      <c r="E13" s="190"/>
      <c r="F13" s="191"/>
      <c r="G13" s="191"/>
      <c r="H13" s="191"/>
      <c r="I13" s="120"/>
      <c r="J13" s="117"/>
    </row>
    <row r="14" spans="1:10" ht="18.600000000000001" customHeight="1" x14ac:dyDescent="0.3">
      <c r="A14" s="116"/>
      <c r="B14" s="120"/>
      <c r="C14" s="119"/>
      <c r="D14" s="142"/>
      <c r="E14" s="192"/>
      <c r="F14" s="192"/>
      <c r="G14" s="192"/>
      <c r="H14" s="192"/>
      <c r="I14" s="119"/>
      <c r="J14" s="121"/>
    </row>
    <row r="15" spans="1:10" ht="18.600000000000001" customHeight="1" x14ac:dyDescent="0.3">
      <c r="A15" s="186" t="s">
        <v>574</v>
      </c>
      <c r="B15" s="187"/>
      <c r="C15" s="188" t="s">
        <v>610</v>
      </c>
      <c r="D15" s="189"/>
      <c r="E15" s="206"/>
      <c r="F15" s="207"/>
      <c r="G15" s="122" t="s">
        <v>575</v>
      </c>
      <c r="H15" s="198" t="s">
        <v>611</v>
      </c>
      <c r="I15" s="199"/>
      <c r="J15" s="123"/>
    </row>
    <row r="16" spans="1:10" ht="18.600000000000001" customHeight="1" x14ac:dyDescent="0.3">
      <c r="A16" s="116"/>
      <c r="B16" s="120"/>
      <c r="C16" s="119"/>
      <c r="D16" s="119"/>
      <c r="E16" s="192"/>
      <c r="F16" s="192"/>
      <c r="G16" s="192"/>
      <c r="H16" s="192"/>
      <c r="I16" s="119"/>
      <c r="J16" s="121"/>
    </row>
    <row r="17" spans="1:10" ht="18.600000000000001" customHeight="1" x14ac:dyDescent="0.3">
      <c r="A17" s="124"/>
      <c r="B17" s="122" t="s">
        <v>576</v>
      </c>
      <c r="C17" s="188" t="s">
        <v>612</v>
      </c>
      <c r="D17" s="189"/>
      <c r="E17" s="125"/>
      <c r="F17" s="125"/>
      <c r="G17" s="125"/>
      <c r="H17" s="125"/>
      <c r="I17" s="125"/>
      <c r="J17" s="123"/>
    </row>
    <row r="18" spans="1:10" ht="18.600000000000001" customHeight="1" x14ac:dyDescent="0.3">
      <c r="A18" s="200"/>
      <c r="B18" s="201"/>
      <c r="C18" s="192"/>
      <c r="D18" s="192"/>
      <c r="E18" s="192"/>
      <c r="F18" s="192"/>
      <c r="G18" s="192"/>
      <c r="H18" s="192"/>
      <c r="I18" s="119"/>
      <c r="J18" s="121"/>
    </row>
    <row r="19" spans="1:10" ht="18.600000000000001" customHeight="1" x14ac:dyDescent="0.3">
      <c r="A19" s="195" t="s">
        <v>577</v>
      </c>
      <c r="B19" s="202"/>
      <c r="C19" s="203" t="s">
        <v>613</v>
      </c>
      <c r="D19" s="204"/>
      <c r="E19" s="204"/>
      <c r="F19" s="204"/>
      <c r="G19" s="204"/>
      <c r="H19" s="204"/>
      <c r="I19" s="204"/>
      <c r="J19" s="205"/>
    </row>
    <row r="20" spans="1:10" ht="18.600000000000001" customHeight="1" x14ac:dyDescent="0.3">
      <c r="A20" s="118"/>
      <c r="B20" s="119"/>
      <c r="C20" s="126"/>
      <c r="D20" s="119"/>
      <c r="E20" s="192"/>
      <c r="F20" s="192"/>
      <c r="G20" s="192"/>
      <c r="H20" s="192"/>
      <c r="I20" s="119"/>
      <c r="J20" s="121"/>
    </row>
    <row r="21" spans="1:10" ht="18.600000000000001" customHeight="1" x14ac:dyDescent="0.3">
      <c r="A21" s="195" t="s">
        <v>578</v>
      </c>
      <c r="B21" s="202"/>
      <c r="C21" s="198" t="s">
        <v>614</v>
      </c>
      <c r="D21" s="199"/>
      <c r="E21" s="192"/>
      <c r="F21" s="192"/>
      <c r="G21" s="203" t="s">
        <v>615</v>
      </c>
      <c r="H21" s="204"/>
      <c r="I21" s="204"/>
      <c r="J21" s="205"/>
    </row>
    <row r="22" spans="1:10" ht="18.600000000000001" customHeight="1" x14ac:dyDescent="0.3">
      <c r="A22" s="118"/>
      <c r="B22" s="119"/>
      <c r="C22" s="119"/>
      <c r="D22" s="119"/>
      <c r="E22" s="192"/>
      <c r="F22" s="192"/>
      <c r="G22" s="192"/>
      <c r="H22" s="192"/>
      <c r="I22" s="119"/>
      <c r="J22" s="121"/>
    </row>
    <row r="23" spans="1:10" ht="18.600000000000001" customHeight="1" x14ac:dyDescent="0.3">
      <c r="A23" s="195" t="s">
        <v>579</v>
      </c>
      <c r="B23" s="202"/>
      <c r="C23" s="203" t="s">
        <v>616</v>
      </c>
      <c r="D23" s="204"/>
      <c r="E23" s="204"/>
      <c r="F23" s="204"/>
      <c r="G23" s="204"/>
      <c r="H23" s="204"/>
      <c r="I23" s="204"/>
      <c r="J23" s="205"/>
    </row>
    <row r="24" spans="1:10" ht="18.600000000000001" customHeight="1" x14ac:dyDescent="0.3">
      <c r="A24" s="118"/>
      <c r="B24" s="119"/>
      <c r="C24" s="119"/>
      <c r="D24" s="119"/>
      <c r="E24" s="192"/>
      <c r="F24" s="192"/>
      <c r="G24" s="192"/>
      <c r="H24" s="192"/>
      <c r="I24" s="119"/>
      <c r="J24" s="121"/>
    </row>
    <row r="25" spans="1:10" ht="18.600000000000001" customHeight="1" x14ac:dyDescent="0.3">
      <c r="A25" s="195" t="s">
        <v>580</v>
      </c>
      <c r="B25" s="202"/>
      <c r="C25" s="209" t="s">
        <v>617</v>
      </c>
      <c r="D25" s="210"/>
      <c r="E25" s="210"/>
      <c r="F25" s="210"/>
      <c r="G25" s="210"/>
      <c r="H25" s="210"/>
      <c r="I25" s="210"/>
      <c r="J25" s="211"/>
    </row>
    <row r="26" spans="1:10" ht="18.600000000000001" customHeight="1" x14ac:dyDescent="0.3">
      <c r="A26" s="118"/>
      <c r="B26" s="119"/>
      <c r="C26" s="126"/>
      <c r="D26" s="119"/>
      <c r="E26" s="192"/>
      <c r="F26" s="192"/>
      <c r="G26" s="192"/>
      <c r="H26" s="192"/>
      <c r="I26" s="119"/>
      <c r="J26" s="121"/>
    </row>
    <row r="27" spans="1:10" ht="18.600000000000001" customHeight="1" x14ac:dyDescent="0.3">
      <c r="A27" s="195" t="s">
        <v>581</v>
      </c>
      <c r="B27" s="202"/>
      <c r="C27" s="209" t="s">
        <v>618</v>
      </c>
      <c r="D27" s="210"/>
      <c r="E27" s="210"/>
      <c r="F27" s="210"/>
      <c r="G27" s="210"/>
      <c r="H27" s="210"/>
      <c r="I27" s="210"/>
      <c r="J27" s="211"/>
    </row>
    <row r="28" spans="1:10" ht="18.600000000000001" customHeight="1" x14ac:dyDescent="0.3">
      <c r="A28" s="118"/>
      <c r="B28" s="119"/>
      <c r="C28" s="126"/>
      <c r="D28" s="119"/>
      <c r="E28" s="192"/>
      <c r="F28" s="192"/>
      <c r="G28" s="192"/>
      <c r="H28" s="192"/>
      <c r="I28" s="119"/>
      <c r="J28" s="121"/>
    </row>
    <row r="29" spans="1:10" ht="18.600000000000001" customHeight="1" x14ac:dyDescent="0.3">
      <c r="A29" s="186" t="s">
        <v>582</v>
      </c>
      <c r="B29" s="202"/>
      <c r="C29" s="127">
        <v>2511</v>
      </c>
      <c r="D29" s="128"/>
      <c r="E29" s="208"/>
      <c r="F29" s="208"/>
      <c r="G29" s="208"/>
      <c r="H29" s="208"/>
      <c r="I29" s="129"/>
      <c r="J29" s="130"/>
    </row>
    <row r="30" spans="1:10" ht="18.600000000000001" customHeight="1" x14ac:dyDescent="0.3">
      <c r="A30" s="118"/>
      <c r="B30" s="119"/>
      <c r="C30" s="119"/>
      <c r="D30" s="119"/>
      <c r="E30" s="192"/>
      <c r="F30" s="192"/>
      <c r="G30" s="192"/>
      <c r="H30" s="192"/>
      <c r="I30" s="129"/>
      <c r="J30" s="130"/>
    </row>
    <row r="31" spans="1:10" ht="18.600000000000001" customHeight="1" x14ac:dyDescent="0.3">
      <c r="A31" s="195" t="s">
        <v>583</v>
      </c>
      <c r="B31" s="202"/>
      <c r="C31" s="131" t="s">
        <v>585</v>
      </c>
      <c r="D31" s="212" t="s">
        <v>584</v>
      </c>
      <c r="E31" s="213"/>
      <c r="F31" s="213"/>
      <c r="G31" s="213"/>
      <c r="H31" s="132"/>
      <c r="I31" s="133" t="s">
        <v>585</v>
      </c>
      <c r="J31" s="134" t="s">
        <v>586</v>
      </c>
    </row>
    <row r="32" spans="1:10" ht="18.600000000000001" customHeight="1" x14ac:dyDescent="0.3">
      <c r="A32" s="195"/>
      <c r="B32" s="202"/>
      <c r="C32" s="135"/>
      <c r="D32" s="104"/>
      <c r="E32" s="207"/>
      <c r="F32" s="207"/>
      <c r="G32" s="207"/>
      <c r="H32" s="207"/>
      <c r="I32" s="129"/>
      <c r="J32" s="130"/>
    </row>
    <row r="33" spans="1:10" ht="18.600000000000001" customHeight="1" x14ac:dyDescent="0.3">
      <c r="A33" s="195" t="s">
        <v>587</v>
      </c>
      <c r="B33" s="202"/>
      <c r="C33" s="127" t="s">
        <v>589</v>
      </c>
      <c r="D33" s="212" t="s">
        <v>588</v>
      </c>
      <c r="E33" s="213"/>
      <c r="F33" s="213"/>
      <c r="G33" s="213"/>
      <c r="H33" s="125"/>
      <c r="I33" s="133" t="s">
        <v>589</v>
      </c>
      <c r="J33" s="134" t="s">
        <v>590</v>
      </c>
    </row>
    <row r="34" spans="1:10" ht="18.600000000000001" customHeight="1" x14ac:dyDescent="0.3">
      <c r="A34" s="118"/>
      <c r="B34" s="119"/>
      <c r="C34" s="119"/>
      <c r="D34" s="119"/>
      <c r="E34" s="192"/>
      <c r="F34" s="192"/>
      <c r="G34" s="192"/>
      <c r="H34" s="192"/>
      <c r="I34" s="119"/>
      <c r="J34" s="121"/>
    </row>
    <row r="35" spans="1:10" ht="18.600000000000001" customHeight="1" x14ac:dyDescent="0.3">
      <c r="A35" s="212" t="s">
        <v>591</v>
      </c>
      <c r="B35" s="213"/>
      <c r="C35" s="213"/>
      <c r="D35" s="213"/>
      <c r="E35" s="213" t="s">
        <v>592</v>
      </c>
      <c r="F35" s="213"/>
      <c r="G35" s="213"/>
      <c r="H35" s="213"/>
      <c r="I35" s="213"/>
      <c r="J35" s="136" t="s">
        <v>593</v>
      </c>
    </row>
    <row r="36" spans="1:10" ht="18.600000000000001" customHeight="1" x14ac:dyDescent="0.3">
      <c r="A36" s="118"/>
      <c r="B36" s="119"/>
      <c r="C36" s="119"/>
      <c r="D36" s="119"/>
      <c r="E36" s="192"/>
      <c r="F36" s="192"/>
      <c r="G36" s="192"/>
      <c r="H36" s="192"/>
      <c r="I36" s="119"/>
      <c r="J36" s="130"/>
    </row>
    <row r="37" spans="1:10" ht="18.600000000000001" customHeight="1" x14ac:dyDescent="0.3">
      <c r="A37" s="214"/>
      <c r="B37" s="215"/>
      <c r="C37" s="215"/>
      <c r="D37" s="215"/>
      <c r="E37" s="214"/>
      <c r="F37" s="215"/>
      <c r="G37" s="215"/>
      <c r="H37" s="215"/>
      <c r="I37" s="216"/>
      <c r="J37" s="146"/>
    </row>
    <row r="38" spans="1:10" ht="18.600000000000001" customHeight="1" x14ac:dyDescent="0.3">
      <c r="A38" s="154"/>
      <c r="B38" s="147"/>
      <c r="C38" s="155"/>
      <c r="D38" s="217"/>
      <c r="E38" s="217"/>
      <c r="F38" s="217"/>
      <c r="G38" s="217"/>
      <c r="H38" s="217"/>
      <c r="I38" s="217"/>
      <c r="J38" s="156"/>
    </row>
    <row r="39" spans="1:10" ht="18.600000000000001" customHeight="1" x14ac:dyDescent="0.3">
      <c r="A39" s="214"/>
      <c r="B39" s="215"/>
      <c r="C39" s="215"/>
      <c r="D39" s="216"/>
      <c r="E39" s="214"/>
      <c r="F39" s="215"/>
      <c r="G39" s="215"/>
      <c r="H39" s="215"/>
      <c r="I39" s="216"/>
      <c r="J39" s="127"/>
    </row>
    <row r="40" spans="1:10" ht="18.600000000000001" customHeight="1" x14ac:dyDescent="0.3">
      <c r="A40" s="154"/>
      <c r="B40" s="147"/>
      <c r="C40" s="155"/>
      <c r="D40" s="157"/>
      <c r="E40" s="217"/>
      <c r="F40" s="217"/>
      <c r="G40" s="217"/>
      <c r="H40" s="217"/>
      <c r="I40" s="158"/>
      <c r="J40" s="156"/>
    </row>
    <row r="41" spans="1:10" ht="18.600000000000001" customHeight="1" x14ac:dyDescent="0.3">
      <c r="A41" s="214"/>
      <c r="B41" s="215"/>
      <c r="C41" s="215"/>
      <c r="D41" s="216"/>
      <c r="E41" s="214"/>
      <c r="F41" s="215"/>
      <c r="G41" s="215"/>
      <c r="H41" s="215"/>
      <c r="I41" s="216"/>
      <c r="J41" s="127"/>
    </row>
    <row r="42" spans="1:10" ht="18.600000000000001" customHeight="1" x14ac:dyDescent="0.3">
      <c r="A42" s="154"/>
      <c r="B42" s="147"/>
      <c r="C42" s="155"/>
      <c r="D42" s="157"/>
      <c r="E42" s="217"/>
      <c r="F42" s="217"/>
      <c r="G42" s="217"/>
      <c r="H42" s="217"/>
      <c r="I42" s="158"/>
      <c r="J42" s="156"/>
    </row>
    <row r="43" spans="1:10" ht="18.600000000000001" customHeight="1" x14ac:dyDescent="0.3">
      <c r="A43" s="214"/>
      <c r="B43" s="215"/>
      <c r="C43" s="215"/>
      <c r="D43" s="216"/>
      <c r="E43" s="214"/>
      <c r="F43" s="215"/>
      <c r="G43" s="215"/>
      <c r="H43" s="215"/>
      <c r="I43" s="216"/>
      <c r="J43" s="127"/>
    </row>
    <row r="44" spans="1:10" ht="18.600000000000001" customHeight="1" x14ac:dyDescent="0.3">
      <c r="A44" s="159"/>
      <c r="B44" s="155"/>
      <c r="C44" s="219"/>
      <c r="D44" s="219"/>
      <c r="E44" s="220"/>
      <c r="F44" s="220"/>
      <c r="G44" s="219"/>
      <c r="H44" s="219"/>
      <c r="I44" s="219"/>
      <c r="J44" s="156"/>
    </row>
    <row r="45" spans="1:10" ht="18.600000000000001" customHeight="1" x14ac:dyDescent="0.3">
      <c r="A45" s="214"/>
      <c r="B45" s="215"/>
      <c r="C45" s="215"/>
      <c r="D45" s="216"/>
      <c r="E45" s="214"/>
      <c r="F45" s="215"/>
      <c r="G45" s="215"/>
      <c r="H45" s="215"/>
      <c r="I45" s="216"/>
      <c r="J45" s="127"/>
    </row>
    <row r="46" spans="1:10" ht="18.600000000000001" customHeight="1" x14ac:dyDescent="0.3">
      <c r="A46" s="159"/>
      <c r="B46" s="155"/>
      <c r="C46" s="155"/>
      <c r="D46" s="147"/>
      <c r="E46" s="220"/>
      <c r="F46" s="220"/>
      <c r="G46" s="219"/>
      <c r="H46" s="219"/>
      <c r="I46" s="147"/>
      <c r="J46" s="156"/>
    </row>
    <row r="47" spans="1:10" ht="18.600000000000001" customHeight="1" x14ac:dyDescent="0.3">
      <c r="A47" s="214"/>
      <c r="B47" s="215"/>
      <c r="C47" s="215"/>
      <c r="D47" s="216"/>
      <c r="E47" s="214"/>
      <c r="F47" s="215"/>
      <c r="G47" s="215"/>
      <c r="H47" s="215"/>
      <c r="I47" s="216"/>
      <c r="J47" s="127"/>
    </row>
    <row r="48" spans="1:10" ht="18.600000000000001" customHeight="1" x14ac:dyDescent="0.3">
      <c r="A48" s="137"/>
      <c r="B48" s="126"/>
      <c r="C48" s="126"/>
      <c r="D48" s="119"/>
      <c r="E48" s="192"/>
      <c r="F48" s="192"/>
      <c r="G48" s="218"/>
      <c r="H48" s="218"/>
      <c r="I48" s="119"/>
      <c r="J48" s="138" t="s">
        <v>594</v>
      </c>
    </row>
    <row r="49" spans="1:10" ht="18.600000000000001" customHeight="1" x14ac:dyDescent="0.3">
      <c r="A49" s="137"/>
      <c r="B49" s="126"/>
      <c r="C49" s="126"/>
      <c r="D49" s="119"/>
      <c r="E49" s="192"/>
      <c r="F49" s="192"/>
      <c r="G49" s="218"/>
      <c r="H49" s="218"/>
      <c r="I49" s="119"/>
      <c r="J49" s="138" t="s">
        <v>595</v>
      </c>
    </row>
    <row r="50" spans="1:10" ht="18.600000000000001" customHeight="1" x14ac:dyDescent="0.3">
      <c r="A50" s="186" t="s">
        <v>596</v>
      </c>
      <c r="B50" s="197"/>
      <c r="C50" s="225" t="s">
        <v>595</v>
      </c>
      <c r="D50" s="226"/>
      <c r="E50" s="227" t="s">
        <v>597</v>
      </c>
      <c r="F50" s="228"/>
      <c r="G50" s="229"/>
      <c r="H50" s="230"/>
      <c r="I50" s="230"/>
      <c r="J50" s="231"/>
    </row>
    <row r="51" spans="1:10" ht="18.600000000000001" customHeight="1" x14ac:dyDescent="0.3">
      <c r="A51" s="137"/>
      <c r="B51" s="126"/>
      <c r="C51" s="218"/>
      <c r="D51" s="218"/>
      <c r="E51" s="192"/>
      <c r="F51" s="192"/>
      <c r="G51" s="232" t="s">
        <v>598</v>
      </c>
      <c r="H51" s="232"/>
      <c r="I51" s="232"/>
      <c r="J51" s="112"/>
    </row>
    <row r="52" spans="1:10" ht="18.600000000000001" customHeight="1" x14ac:dyDescent="0.3">
      <c r="A52" s="186" t="s">
        <v>599</v>
      </c>
      <c r="B52" s="197"/>
      <c r="C52" s="203" t="s">
        <v>619</v>
      </c>
      <c r="D52" s="204"/>
      <c r="E52" s="204"/>
      <c r="F52" s="204"/>
      <c r="G52" s="204"/>
      <c r="H52" s="204"/>
      <c r="I52" s="204"/>
      <c r="J52" s="205"/>
    </row>
    <row r="53" spans="1:10" ht="18.600000000000001" customHeight="1" x14ac:dyDescent="0.3">
      <c r="A53" s="118"/>
      <c r="B53" s="119"/>
      <c r="C53" s="208" t="s">
        <v>600</v>
      </c>
      <c r="D53" s="208"/>
      <c r="E53" s="208"/>
      <c r="F53" s="208"/>
      <c r="G53" s="208"/>
      <c r="H53" s="208"/>
      <c r="I53" s="208"/>
      <c r="J53" s="121"/>
    </row>
    <row r="54" spans="1:10" ht="18.600000000000001" customHeight="1" x14ac:dyDescent="0.3">
      <c r="A54" s="186" t="s">
        <v>601</v>
      </c>
      <c r="B54" s="197"/>
      <c r="C54" s="221" t="s">
        <v>620</v>
      </c>
      <c r="D54" s="222"/>
      <c r="E54" s="223"/>
      <c r="F54" s="192"/>
      <c r="G54" s="192"/>
      <c r="H54" s="213"/>
      <c r="I54" s="213"/>
      <c r="J54" s="224"/>
    </row>
    <row r="55" spans="1:10" ht="18.600000000000001" customHeight="1" x14ac:dyDescent="0.3">
      <c r="A55" s="118"/>
      <c r="B55" s="119"/>
      <c r="C55" s="126"/>
      <c r="D55" s="119"/>
      <c r="E55" s="192"/>
      <c r="F55" s="192"/>
      <c r="G55" s="192"/>
      <c r="H55" s="192"/>
      <c r="I55" s="119"/>
      <c r="J55" s="121"/>
    </row>
    <row r="56" spans="1:10" ht="18.600000000000001" customHeight="1" x14ac:dyDescent="0.3">
      <c r="A56" s="186" t="s">
        <v>580</v>
      </c>
      <c r="B56" s="197"/>
      <c r="C56" s="238" t="s">
        <v>621</v>
      </c>
      <c r="D56" s="239"/>
      <c r="E56" s="239"/>
      <c r="F56" s="239"/>
      <c r="G56" s="239"/>
      <c r="H56" s="239"/>
      <c r="I56" s="239"/>
      <c r="J56" s="240"/>
    </row>
    <row r="57" spans="1:10" ht="18.600000000000001" customHeight="1" x14ac:dyDescent="0.3">
      <c r="A57" s="118"/>
      <c r="B57" s="119"/>
      <c r="C57" s="119"/>
      <c r="D57" s="119"/>
      <c r="E57" s="192"/>
      <c r="F57" s="192"/>
      <c r="G57" s="192"/>
      <c r="H57" s="192"/>
      <c r="I57" s="119"/>
      <c r="J57" s="121"/>
    </row>
    <row r="58" spans="1:10" ht="18.600000000000001" customHeight="1" x14ac:dyDescent="0.3">
      <c r="A58" s="186" t="s">
        <v>602</v>
      </c>
      <c r="B58" s="197"/>
      <c r="C58" s="233"/>
      <c r="D58" s="234"/>
      <c r="E58" s="234"/>
      <c r="F58" s="234"/>
      <c r="G58" s="234"/>
      <c r="H58" s="234"/>
      <c r="I58" s="234"/>
      <c r="J58" s="235"/>
    </row>
    <row r="59" spans="1:10" ht="18.600000000000001" customHeight="1" x14ac:dyDescent="0.3">
      <c r="A59" s="118"/>
      <c r="B59" s="119"/>
      <c r="C59" s="236" t="s">
        <v>603</v>
      </c>
      <c r="D59" s="236"/>
      <c r="E59" s="236"/>
      <c r="F59" s="236"/>
      <c r="G59" s="119"/>
      <c r="H59" s="119"/>
      <c r="I59" s="119"/>
      <c r="J59" s="121"/>
    </row>
    <row r="60" spans="1:10" ht="18.600000000000001" customHeight="1" x14ac:dyDescent="0.3">
      <c r="A60" s="186" t="s">
        <v>604</v>
      </c>
      <c r="B60" s="197"/>
      <c r="C60" s="233"/>
      <c r="D60" s="234"/>
      <c r="E60" s="234"/>
      <c r="F60" s="234"/>
      <c r="G60" s="234"/>
      <c r="H60" s="234"/>
      <c r="I60" s="234"/>
      <c r="J60" s="235"/>
    </row>
    <row r="61" spans="1:10" ht="18.600000000000001" customHeight="1" x14ac:dyDescent="0.3">
      <c r="A61" s="139"/>
      <c r="B61" s="140"/>
      <c r="C61" s="237" t="s">
        <v>605</v>
      </c>
      <c r="D61" s="237"/>
      <c r="E61" s="237"/>
      <c r="F61" s="237"/>
      <c r="G61" s="237"/>
      <c r="H61" s="140"/>
      <c r="I61" s="140"/>
      <c r="J61" s="141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zoomScale="90" zoomScaleNormal="90" workbookViewId="0">
      <selection activeCell="F106" sqref="F106"/>
    </sheetView>
  </sheetViews>
  <sheetFormatPr defaultColWidth="10" defaultRowHeight="14.4" x14ac:dyDescent="0.3"/>
  <cols>
    <col min="4" max="4" width="45.5546875" customWidth="1"/>
    <col min="5" max="10" width="19.33203125" customWidth="1"/>
  </cols>
  <sheetData>
    <row r="1" spans="1:10" ht="15.6" x14ac:dyDescent="0.3">
      <c r="A1" s="241" t="s">
        <v>300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x14ac:dyDescent="0.3">
      <c r="A2" s="242" t="s">
        <v>622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x14ac:dyDescent="0.3">
      <c r="A3" s="85"/>
      <c r="B3" s="86"/>
      <c r="C3" s="86"/>
      <c r="D3" s="87"/>
      <c r="E3" s="88"/>
      <c r="F3" s="87"/>
      <c r="G3" s="87"/>
      <c r="H3" s="87"/>
      <c r="I3" s="87"/>
      <c r="J3" s="23" t="s">
        <v>299</v>
      </c>
    </row>
    <row r="4" spans="1:10" x14ac:dyDescent="0.3">
      <c r="A4" s="243" t="s">
        <v>0</v>
      </c>
      <c r="B4" s="243" t="s">
        <v>1</v>
      </c>
      <c r="C4" s="243" t="s">
        <v>2</v>
      </c>
      <c r="D4" s="244" t="s">
        <v>3</v>
      </c>
      <c r="E4" s="245" t="s">
        <v>4</v>
      </c>
      <c r="F4" s="245"/>
      <c r="G4" s="245"/>
      <c r="H4" s="246" t="s">
        <v>5</v>
      </c>
      <c r="I4" s="246"/>
      <c r="J4" s="246"/>
    </row>
    <row r="5" spans="1:10" x14ac:dyDescent="0.3">
      <c r="A5" s="243"/>
      <c r="B5" s="243"/>
      <c r="C5" s="243"/>
      <c r="D5" s="244"/>
      <c r="E5" s="93" t="s">
        <v>6</v>
      </c>
      <c r="F5" s="94" t="s">
        <v>7</v>
      </c>
      <c r="G5" s="94" t="s">
        <v>8</v>
      </c>
      <c r="H5" s="93" t="s">
        <v>6</v>
      </c>
      <c r="I5" s="94" t="s">
        <v>7</v>
      </c>
      <c r="J5" s="94" t="s">
        <v>8</v>
      </c>
    </row>
    <row r="6" spans="1:10" x14ac:dyDescent="0.3">
      <c r="A6" s="89" t="s">
        <v>9</v>
      </c>
      <c r="B6" s="90" t="s">
        <v>10</v>
      </c>
      <c r="C6" s="91" t="s">
        <v>11</v>
      </c>
      <c r="D6" s="92" t="s">
        <v>12</v>
      </c>
      <c r="E6" s="148">
        <f>E7+E8</f>
        <v>0</v>
      </c>
      <c r="F6" s="148">
        <f>F7+F8</f>
        <v>15417577</v>
      </c>
      <c r="G6" s="148">
        <f>E6+F6</f>
        <v>15417577</v>
      </c>
      <c r="H6" s="148">
        <f t="shared" ref="H6:I6" si="0">H7+H8</f>
        <v>0</v>
      </c>
      <c r="I6" s="148">
        <f t="shared" si="0"/>
        <v>15887372</v>
      </c>
      <c r="J6" s="148">
        <f>H6+I6</f>
        <v>15887372</v>
      </c>
    </row>
    <row r="7" spans="1:10" ht="15.6" x14ac:dyDescent="0.3">
      <c r="A7" s="5" t="s">
        <v>13</v>
      </c>
      <c r="B7" s="2"/>
      <c r="C7" s="6" t="s">
        <v>14</v>
      </c>
      <c r="D7" s="7" t="s">
        <v>15</v>
      </c>
      <c r="E7" s="167">
        <v>0</v>
      </c>
      <c r="F7" s="167">
        <v>0</v>
      </c>
      <c r="G7" s="148">
        <f t="shared" ref="G7:G70" si="1">E7+F7</f>
        <v>0</v>
      </c>
      <c r="H7" s="167">
        <v>0</v>
      </c>
      <c r="I7" s="167">
        <v>0</v>
      </c>
      <c r="J7" s="148">
        <f t="shared" ref="J7:J70" si="2">H7+I7</f>
        <v>0</v>
      </c>
    </row>
    <row r="8" spans="1:10" ht="15.6" x14ac:dyDescent="0.3">
      <c r="A8" s="5" t="s">
        <v>16</v>
      </c>
      <c r="B8" s="2"/>
      <c r="C8" s="6" t="s">
        <v>17</v>
      </c>
      <c r="D8" s="7" t="s">
        <v>18</v>
      </c>
      <c r="E8" s="167">
        <v>0</v>
      </c>
      <c r="F8" s="167">
        <v>15417577</v>
      </c>
      <c r="G8" s="148">
        <f t="shared" si="1"/>
        <v>15417577</v>
      </c>
      <c r="H8" s="167">
        <v>0</v>
      </c>
      <c r="I8" s="167">
        <v>15887372</v>
      </c>
      <c r="J8" s="148">
        <f t="shared" si="2"/>
        <v>15887372</v>
      </c>
    </row>
    <row r="9" spans="1:10" x14ac:dyDescent="0.3">
      <c r="A9" s="1" t="s">
        <v>19</v>
      </c>
      <c r="B9" s="2" t="s">
        <v>20</v>
      </c>
      <c r="C9" s="3" t="s">
        <v>21</v>
      </c>
      <c r="D9" s="4" t="s">
        <v>22</v>
      </c>
      <c r="E9" s="149">
        <f>E10+E11+E12</f>
        <v>1876</v>
      </c>
      <c r="F9" s="149">
        <f t="shared" ref="F9:I9" si="3">F10+F11+F12</f>
        <v>64214569</v>
      </c>
      <c r="G9" s="148">
        <f t="shared" si="1"/>
        <v>64216445</v>
      </c>
      <c r="H9" s="149">
        <f t="shared" si="3"/>
        <v>1876</v>
      </c>
      <c r="I9" s="149">
        <f t="shared" si="3"/>
        <v>64567065</v>
      </c>
      <c r="J9" s="148">
        <f t="shared" si="2"/>
        <v>64568941</v>
      </c>
    </row>
    <row r="10" spans="1:10" ht="27.6" x14ac:dyDescent="0.3">
      <c r="A10" s="5" t="s">
        <v>23</v>
      </c>
      <c r="B10" s="2"/>
      <c r="C10" s="6" t="s">
        <v>14</v>
      </c>
      <c r="D10" s="7" t="s">
        <v>24</v>
      </c>
      <c r="E10" s="167">
        <v>0</v>
      </c>
      <c r="F10" s="167">
        <v>25156343</v>
      </c>
      <c r="G10" s="148">
        <f t="shared" si="1"/>
        <v>25156343</v>
      </c>
      <c r="H10" s="167">
        <v>0</v>
      </c>
      <c r="I10" s="167">
        <v>26015208</v>
      </c>
      <c r="J10" s="148">
        <f t="shared" si="2"/>
        <v>26015208</v>
      </c>
    </row>
    <row r="11" spans="1:10" ht="15.6" x14ac:dyDescent="0.3">
      <c r="A11" s="5" t="s">
        <v>25</v>
      </c>
      <c r="B11" s="2"/>
      <c r="C11" s="6" t="s">
        <v>17</v>
      </c>
      <c r="D11" s="7" t="s">
        <v>26</v>
      </c>
      <c r="E11" s="167">
        <v>1865</v>
      </c>
      <c r="F11" s="167">
        <v>3336148</v>
      </c>
      <c r="G11" s="148">
        <f t="shared" si="1"/>
        <v>3338013</v>
      </c>
      <c r="H11" s="167">
        <v>1865</v>
      </c>
      <c r="I11" s="167">
        <v>3280239</v>
      </c>
      <c r="J11" s="148">
        <f t="shared" si="2"/>
        <v>3282104</v>
      </c>
    </row>
    <row r="12" spans="1:10" ht="15.6" x14ac:dyDescent="0.3">
      <c r="A12" s="5" t="s">
        <v>27</v>
      </c>
      <c r="B12" s="2"/>
      <c r="C12" s="6" t="s">
        <v>28</v>
      </c>
      <c r="D12" s="7" t="s">
        <v>29</v>
      </c>
      <c r="E12" s="167">
        <v>11</v>
      </c>
      <c r="F12" s="167">
        <v>35722078</v>
      </c>
      <c r="G12" s="148">
        <f t="shared" si="1"/>
        <v>35722089</v>
      </c>
      <c r="H12" s="167">
        <v>11</v>
      </c>
      <c r="I12" s="167">
        <v>35271618</v>
      </c>
      <c r="J12" s="148">
        <f t="shared" si="2"/>
        <v>35271629</v>
      </c>
    </row>
    <row r="13" spans="1:10" x14ac:dyDescent="0.3">
      <c r="A13" s="1" t="s">
        <v>30</v>
      </c>
      <c r="B13" s="8" t="s">
        <v>31</v>
      </c>
      <c r="C13" s="3" t="s">
        <v>32</v>
      </c>
      <c r="D13" s="4" t="s">
        <v>33</v>
      </c>
      <c r="E13" s="149">
        <f>E14+E15+E19</f>
        <v>425331013</v>
      </c>
      <c r="F13" s="149">
        <f t="shared" ref="F13:I13" si="4">F14+F15+F19</f>
        <v>741341747</v>
      </c>
      <c r="G13" s="148">
        <f t="shared" si="1"/>
        <v>1166672760</v>
      </c>
      <c r="H13" s="149">
        <f t="shared" si="4"/>
        <v>429956057</v>
      </c>
      <c r="I13" s="149">
        <f t="shared" si="4"/>
        <v>847471030</v>
      </c>
      <c r="J13" s="148">
        <f t="shared" si="2"/>
        <v>1277427087</v>
      </c>
    </row>
    <row r="14" spans="1:10" ht="27.6" x14ac:dyDescent="0.3">
      <c r="A14" s="1" t="s">
        <v>34</v>
      </c>
      <c r="B14" s="8"/>
      <c r="C14" s="3" t="s">
        <v>35</v>
      </c>
      <c r="D14" s="4" t="s">
        <v>36</v>
      </c>
      <c r="E14" s="168">
        <v>0</v>
      </c>
      <c r="F14" s="168">
        <v>69394239</v>
      </c>
      <c r="G14" s="148">
        <f t="shared" si="1"/>
        <v>69394239</v>
      </c>
      <c r="H14" s="168">
        <v>0</v>
      </c>
      <c r="I14" s="168">
        <v>67451907</v>
      </c>
      <c r="J14" s="148">
        <f t="shared" si="2"/>
        <v>67451907</v>
      </c>
    </row>
    <row r="15" spans="1:10" ht="27.6" x14ac:dyDescent="0.3">
      <c r="A15" s="1" t="s">
        <v>37</v>
      </c>
      <c r="B15" s="8" t="s">
        <v>38</v>
      </c>
      <c r="C15" s="3" t="s">
        <v>39</v>
      </c>
      <c r="D15" s="4" t="s">
        <v>40</v>
      </c>
      <c r="E15" s="149">
        <f>E16+E17+E18</f>
        <v>0</v>
      </c>
      <c r="F15" s="149">
        <f t="shared" ref="F15:I15" si="5">F16+F17+F18</f>
        <v>51511754</v>
      </c>
      <c r="G15" s="148">
        <f t="shared" si="1"/>
        <v>51511754</v>
      </c>
      <c r="H15" s="149">
        <f t="shared" si="5"/>
        <v>0</v>
      </c>
      <c r="I15" s="149">
        <f t="shared" si="5"/>
        <v>54011754</v>
      </c>
      <c r="J15" s="148">
        <f t="shared" si="2"/>
        <v>54011754</v>
      </c>
    </row>
    <row r="16" spans="1:10" ht="15.6" x14ac:dyDescent="0.3">
      <c r="A16" s="5" t="s">
        <v>41</v>
      </c>
      <c r="B16" s="2"/>
      <c r="C16" s="6" t="s">
        <v>14</v>
      </c>
      <c r="D16" s="7" t="s">
        <v>42</v>
      </c>
      <c r="E16" s="167">
        <v>0</v>
      </c>
      <c r="F16" s="167">
        <v>47795515</v>
      </c>
      <c r="G16" s="148">
        <f t="shared" si="1"/>
        <v>47795515</v>
      </c>
      <c r="H16" s="167">
        <v>0</v>
      </c>
      <c r="I16" s="167">
        <v>50295515</v>
      </c>
      <c r="J16" s="148">
        <f t="shared" si="2"/>
        <v>50295515</v>
      </c>
    </row>
    <row r="17" spans="1:10" ht="15.6" x14ac:dyDescent="0.3">
      <c r="A17" s="5" t="s">
        <v>43</v>
      </c>
      <c r="B17" s="2"/>
      <c r="C17" s="6" t="s">
        <v>17</v>
      </c>
      <c r="D17" s="7" t="s">
        <v>44</v>
      </c>
      <c r="E17" s="167">
        <v>0</v>
      </c>
      <c r="F17" s="167">
        <v>0</v>
      </c>
      <c r="G17" s="148">
        <f t="shared" si="1"/>
        <v>0</v>
      </c>
      <c r="H17" s="167">
        <v>0</v>
      </c>
      <c r="I17" s="167">
        <v>0</v>
      </c>
      <c r="J17" s="148">
        <f t="shared" si="2"/>
        <v>0</v>
      </c>
    </row>
    <row r="18" spans="1:10" ht="15.6" x14ac:dyDescent="0.3">
      <c r="A18" s="5" t="s">
        <v>45</v>
      </c>
      <c r="B18" s="2"/>
      <c r="C18" s="6" t="s">
        <v>28</v>
      </c>
      <c r="D18" s="7" t="s">
        <v>46</v>
      </c>
      <c r="E18" s="167">
        <v>0</v>
      </c>
      <c r="F18" s="167">
        <v>3716239</v>
      </c>
      <c r="G18" s="148">
        <f t="shared" si="1"/>
        <v>3716239</v>
      </c>
      <c r="H18" s="167">
        <v>0</v>
      </c>
      <c r="I18" s="167">
        <v>3716239</v>
      </c>
      <c r="J18" s="148">
        <f t="shared" si="2"/>
        <v>3716239</v>
      </c>
    </row>
    <row r="19" spans="1:10" x14ac:dyDescent="0.3">
      <c r="A19" s="1" t="s">
        <v>47</v>
      </c>
      <c r="B19" s="8" t="s">
        <v>48</v>
      </c>
      <c r="C19" s="3" t="s">
        <v>49</v>
      </c>
      <c r="D19" s="4" t="s">
        <v>50</v>
      </c>
      <c r="E19" s="149">
        <f>E20+E25+E30</f>
        <v>425331013</v>
      </c>
      <c r="F19" s="149">
        <f t="shared" ref="F19:I19" si="6">F20+F25+F30</f>
        <v>620435754</v>
      </c>
      <c r="G19" s="148">
        <f t="shared" si="1"/>
        <v>1045766767</v>
      </c>
      <c r="H19" s="149">
        <f t="shared" si="6"/>
        <v>429956057</v>
      </c>
      <c r="I19" s="149">
        <f t="shared" si="6"/>
        <v>726007369</v>
      </c>
      <c r="J19" s="148">
        <f t="shared" si="2"/>
        <v>1155963426</v>
      </c>
    </row>
    <row r="20" spans="1:10" ht="27.6" x14ac:dyDescent="0.3">
      <c r="A20" s="1" t="s">
        <v>51</v>
      </c>
      <c r="B20" s="8" t="s">
        <v>52</v>
      </c>
      <c r="C20" s="3" t="s">
        <v>14</v>
      </c>
      <c r="D20" s="4" t="s">
        <v>53</v>
      </c>
      <c r="E20" s="149">
        <f>E21+E22+E23+E24</f>
        <v>168835029</v>
      </c>
      <c r="F20" s="149">
        <f t="shared" ref="F20:I20" si="7">F21+F22+F23+F24</f>
        <v>198485282</v>
      </c>
      <c r="G20" s="148">
        <f t="shared" si="1"/>
        <v>367320311</v>
      </c>
      <c r="H20" s="149">
        <f t="shared" si="7"/>
        <v>166243623</v>
      </c>
      <c r="I20" s="149">
        <f t="shared" si="7"/>
        <v>189947621</v>
      </c>
      <c r="J20" s="148">
        <f t="shared" si="2"/>
        <v>356191244</v>
      </c>
    </row>
    <row r="21" spans="1:10" ht="15.6" x14ac:dyDescent="0.3">
      <c r="A21" s="5" t="s">
        <v>54</v>
      </c>
      <c r="B21" s="2"/>
      <c r="C21" s="6" t="s">
        <v>55</v>
      </c>
      <c r="D21" s="7" t="s">
        <v>56</v>
      </c>
      <c r="E21" s="167">
        <v>152507760</v>
      </c>
      <c r="F21" s="167">
        <v>139120115</v>
      </c>
      <c r="G21" s="148">
        <f t="shared" si="1"/>
        <v>291627875</v>
      </c>
      <c r="H21" s="167">
        <v>148799499</v>
      </c>
      <c r="I21" s="167">
        <v>134981655</v>
      </c>
      <c r="J21" s="148">
        <f t="shared" si="2"/>
        <v>283781154</v>
      </c>
    </row>
    <row r="22" spans="1:10" ht="15.6" x14ac:dyDescent="0.3">
      <c r="A22" s="5" t="s">
        <v>57</v>
      </c>
      <c r="B22" s="2"/>
      <c r="C22" s="6" t="s">
        <v>58</v>
      </c>
      <c r="D22" s="7" t="s">
        <v>59</v>
      </c>
      <c r="E22" s="167">
        <v>12968343</v>
      </c>
      <c r="F22" s="167">
        <v>4500651</v>
      </c>
      <c r="G22" s="148">
        <f t="shared" si="1"/>
        <v>17468994</v>
      </c>
      <c r="H22" s="167">
        <v>14062673</v>
      </c>
      <c r="I22" s="167">
        <v>4796914</v>
      </c>
      <c r="J22" s="148">
        <f t="shared" si="2"/>
        <v>18859587</v>
      </c>
    </row>
    <row r="23" spans="1:10" ht="15.6" x14ac:dyDescent="0.3">
      <c r="A23" s="5" t="s">
        <v>60</v>
      </c>
      <c r="B23" s="2"/>
      <c r="C23" s="6" t="s">
        <v>61</v>
      </c>
      <c r="D23" s="7" t="s">
        <v>62</v>
      </c>
      <c r="E23" s="167">
        <v>3358926</v>
      </c>
      <c r="F23" s="167">
        <v>38360372</v>
      </c>
      <c r="G23" s="148">
        <f t="shared" si="1"/>
        <v>41719298</v>
      </c>
      <c r="H23" s="167">
        <v>3381451</v>
      </c>
      <c r="I23" s="167">
        <v>35805659</v>
      </c>
      <c r="J23" s="148">
        <f t="shared" si="2"/>
        <v>39187110</v>
      </c>
    </row>
    <row r="24" spans="1:10" ht="15.6" x14ac:dyDescent="0.3">
      <c r="A24" s="5" t="s">
        <v>63</v>
      </c>
      <c r="B24" s="2"/>
      <c r="C24" s="6" t="s">
        <v>64</v>
      </c>
      <c r="D24" s="7" t="s">
        <v>65</v>
      </c>
      <c r="E24" s="167">
        <v>0</v>
      </c>
      <c r="F24" s="167">
        <v>16504144</v>
      </c>
      <c r="G24" s="148">
        <f t="shared" si="1"/>
        <v>16504144</v>
      </c>
      <c r="H24" s="167">
        <v>0</v>
      </c>
      <c r="I24" s="167">
        <v>14363393</v>
      </c>
      <c r="J24" s="148">
        <f t="shared" si="2"/>
        <v>14363393</v>
      </c>
    </row>
    <row r="25" spans="1:10" ht="27.6" x14ac:dyDescent="0.3">
      <c r="A25" s="1" t="s">
        <v>66</v>
      </c>
      <c r="B25" s="8" t="s">
        <v>67</v>
      </c>
      <c r="C25" s="3" t="s">
        <v>17</v>
      </c>
      <c r="D25" s="4" t="s">
        <v>68</v>
      </c>
      <c r="E25" s="149">
        <f>E26+E27+E28+E29</f>
        <v>230474667</v>
      </c>
      <c r="F25" s="149">
        <f t="shared" ref="F25:I25" si="8">F26+F27+F28+F29</f>
        <v>417459533</v>
      </c>
      <c r="G25" s="148">
        <f t="shared" si="1"/>
        <v>647934200</v>
      </c>
      <c r="H25" s="149">
        <f t="shared" si="8"/>
        <v>206882522</v>
      </c>
      <c r="I25" s="149">
        <f t="shared" si="8"/>
        <v>418077128</v>
      </c>
      <c r="J25" s="148">
        <f t="shared" si="2"/>
        <v>624959650</v>
      </c>
    </row>
    <row r="26" spans="1:10" ht="15.6" x14ac:dyDescent="0.3">
      <c r="A26" s="5" t="s">
        <v>69</v>
      </c>
      <c r="B26" s="2"/>
      <c r="C26" s="9" t="s">
        <v>70</v>
      </c>
      <c r="D26" s="7" t="s">
        <v>71</v>
      </c>
      <c r="E26" s="167">
        <v>11158812</v>
      </c>
      <c r="F26" s="167">
        <v>91588426</v>
      </c>
      <c r="G26" s="148">
        <f t="shared" si="1"/>
        <v>102747238</v>
      </c>
      <c r="H26" s="167">
        <v>12593122</v>
      </c>
      <c r="I26" s="167">
        <v>108689276</v>
      </c>
      <c r="J26" s="148">
        <f t="shared" si="2"/>
        <v>121282398</v>
      </c>
    </row>
    <row r="27" spans="1:10" ht="15.6" x14ac:dyDescent="0.3">
      <c r="A27" s="5" t="s">
        <v>72</v>
      </c>
      <c r="B27" s="2"/>
      <c r="C27" s="9" t="s">
        <v>73</v>
      </c>
      <c r="D27" s="7" t="s">
        <v>56</v>
      </c>
      <c r="E27" s="167">
        <v>202595938</v>
      </c>
      <c r="F27" s="167">
        <v>290496489</v>
      </c>
      <c r="G27" s="148">
        <f t="shared" si="1"/>
        <v>493092427</v>
      </c>
      <c r="H27" s="167">
        <v>194289400</v>
      </c>
      <c r="I27" s="167">
        <v>309387852</v>
      </c>
      <c r="J27" s="148">
        <f t="shared" si="2"/>
        <v>503677252</v>
      </c>
    </row>
    <row r="28" spans="1:10" ht="15.6" x14ac:dyDescent="0.3">
      <c r="A28" s="5" t="s">
        <v>74</v>
      </c>
      <c r="B28" s="2"/>
      <c r="C28" s="9" t="s">
        <v>75</v>
      </c>
      <c r="D28" s="7" t="s">
        <v>76</v>
      </c>
      <c r="E28" s="167">
        <v>16719917</v>
      </c>
      <c r="F28" s="167">
        <v>35374618</v>
      </c>
      <c r="G28" s="148">
        <f t="shared" si="1"/>
        <v>52094535</v>
      </c>
      <c r="H28" s="167">
        <v>0</v>
      </c>
      <c r="I28" s="167">
        <v>0</v>
      </c>
      <c r="J28" s="148">
        <f t="shared" si="2"/>
        <v>0</v>
      </c>
    </row>
    <row r="29" spans="1:10" ht="15.6" x14ac:dyDescent="0.3">
      <c r="A29" s="5" t="s">
        <v>77</v>
      </c>
      <c r="B29" s="2"/>
      <c r="C29" s="9" t="s">
        <v>78</v>
      </c>
      <c r="D29" s="7" t="s">
        <v>65</v>
      </c>
      <c r="E29" s="167">
        <v>0</v>
      </c>
      <c r="F29" s="167">
        <v>0</v>
      </c>
      <c r="G29" s="148">
        <f t="shared" si="1"/>
        <v>0</v>
      </c>
      <c r="H29" s="167">
        <v>0</v>
      </c>
      <c r="I29" s="167">
        <v>0</v>
      </c>
      <c r="J29" s="148">
        <f t="shared" si="2"/>
        <v>0</v>
      </c>
    </row>
    <row r="30" spans="1:10" ht="27.6" x14ac:dyDescent="0.3">
      <c r="A30" s="1" t="s">
        <v>79</v>
      </c>
      <c r="B30" s="8" t="s">
        <v>80</v>
      </c>
      <c r="C30" s="3" t="s">
        <v>28</v>
      </c>
      <c r="D30" s="4" t="s">
        <v>81</v>
      </c>
      <c r="E30" s="149">
        <f>E31+E32+E33+E34+E35</f>
        <v>26021317</v>
      </c>
      <c r="F30" s="149">
        <f t="shared" ref="F30:I30" si="9">F31+F32+F33+F34+F35</f>
        <v>4490939</v>
      </c>
      <c r="G30" s="148">
        <f t="shared" si="1"/>
        <v>30512256</v>
      </c>
      <c r="H30" s="149">
        <f t="shared" si="9"/>
        <v>56829912</v>
      </c>
      <c r="I30" s="149">
        <f t="shared" si="9"/>
        <v>117982620</v>
      </c>
      <c r="J30" s="148">
        <f t="shared" si="2"/>
        <v>174812532</v>
      </c>
    </row>
    <row r="31" spans="1:10" ht="15.6" x14ac:dyDescent="0.3">
      <c r="A31" s="5" t="s">
        <v>82</v>
      </c>
      <c r="B31" s="2"/>
      <c r="C31" s="9" t="s">
        <v>83</v>
      </c>
      <c r="D31" s="7" t="s">
        <v>71</v>
      </c>
      <c r="E31" s="167">
        <v>0</v>
      </c>
      <c r="F31" s="167">
        <v>2973816</v>
      </c>
      <c r="G31" s="148">
        <f t="shared" si="1"/>
        <v>2973816</v>
      </c>
      <c r="H31" s="167">
        <v>0</v>
      </c>
      <c r="I31" s="167">
        <v>0</v>
      </c>
      <c r="J31" s="148">
        <f t="shared" si="2"/>
        <v>0</v>
      </c>
    </row>
    <row r="32" spans="1:10" ht="15.6" x14ac:dyDescent="0.3">
      <c r="A32" s="5" t="s">
        <v>84</v>
      </c>
      <c r="B32" s="2"/>
      <c r="C32" s="9" t="s">
        <v>85</v>
      </c>
      <c r="D32" s="7" t="s">
        <v>56</v>
      </c>
      <c r="E32" s="167">
        <v>0</v>
      </c>
      <c r="F32" s="167">
        <v>0</v>
      </c>
      <c r="G32" s="148">
        <f t="shared" si="1"/>
        <v>0</v>
      </c>
      <c r="H32" s="167">
        <v>13422766</v>
      </c>
      <c r="I32" s="167">
        <v>76794107</v>
      </c>
      <c r="J32" s="148">
        <f t="shared" si="2"/>
        <v>90216873</v>
      </c>
    </row>
    <row r="33" spans="1:10" ht="15.6" x14ac:dyDescent="0.3">
      <c r="A33" s="5" t="s">
        <v>86</v>
      </c>
      <c r="B33" s="2"/>
      <c r="C33" s="9" t="s">
        <v>87</v>
      </c>
      <c r="D33" s="7" t="s">
        <v>76</v>
      </c>
      <c r="E33" s="167">
        <v>25732534</v>
      </c>
      <c r="F33" s="167">
        <v>0</v>
      </c>
      <c r="G33" s="148">
        <f t="shared" si="1"/>
        <v>25732534</v>
      </c>
      <c r="H33" s="167">
        <v>43299193</v>
      </c>
      <c r="I33" s="167">
        <v>40347499</v>
      </c>
      <c r="J33" s="148">
        <f t="shared" si="2"/>
        <v>83646692</v>
      </c>
    </row>
    <row r="34" spans="1:10" ht="15.6" x14ac:dyDescent="0.3">
      <c r="A34" s="5" t="s">
        <v>88</v>
      </c>
      <c r="B34" s="2"/>
      <c r="C34" s="9" t="s">
        <v>89</v>
      </c>
      <c r="D34" s="7" t="s">
        <v>90</v>
      </c>
      <c r="E34" s="167">
        <v>288783</v>
      </c>
      <c r="F34" s="167">
        <v>1517123</v>
      </c>
      <c r="G34" s="148">
        <f t="shared" si="1"/>
        <v>1805906</v>
      </c>
      <c r="H34" s="167">
        <v>107953</v>
      </c>
      <c r="I34" s="167">
        <v>841014</v>
      </c>
      <c r="J34" s="148">
        <f t="shared" si="2"/>
        <v>948967</v>
      </c>
    </row>
    <row r="35" spans="1:10" ht="15.6" x14ac:dyDescent="0.3">
      <c r="A35" s="5" t="s">
        <v>91</v>
      </c>
      <c r="B35" s="2"/>
      <c r="C35" s="9" t="s">
        <v>92</v>
      </c>
      <c r="D35" s="7" t="s">
        <v>65</v>
      </c>
      <c r="E35" s="167">
        <v>0</v>
      </c>
      <c r="F35" s="167">
        <v>0</v>
      </c>
      <c r="G35" s="148">
        <f t="shared" si="1"/>
        <v>0</v>
      </c>
      <c r="H35" s="167">
        <v>0</v>
      </c>
      <c r="I35" s="167">
        <v>0</v>
      </c>
      <c r="J35" s="148">
        <f t="shared" si="2"/>
        <v>0</v>
      </c>
    </row>
    <row r="36" spans="1:10" x14ac:dyDescent="0.3">
      <c r="A36" s="1" t="s">
        <v>93</v>
      </c>
      <c r="B36" s="8" t="s">
        <v>94</v>
      </c>
      <c r="C36" s="3" t="s">
        <v>95</v>
      </c>
      <c r="D36" s="4" t="s">
        <v>96</v>
      </c>
      <c r="E36" s="149">
        <f>E37+E41+E45</f>
        <v>0</v>
      </c>
      <c r="F36" s="149">
        <f t="shared" ref="F36:I36" si="10">F37+F41+F45</f>
        <v>22914623</v>
      </c>
      <c r="G36" s="148">
        <f t="shared" si="1"/>
        <v>22914623</v>
      </c>
      <c r="H36" s="149">
        <f t="shared" si="10"/>
        <v>0</v>
      </c>
      <c r="I36" s="149">
        <f t="shared" si="10"/>
        <v>17548049</v>
      </c>
      <c r="J36" s="148">
        <f t="shared" si="2"/>
        <v>17548049</v>
      </c>
    </row>
    <row r="37" spans="1:10" x14ac:dyDescent="0.3">
      <c r="A37" s="5" t="s">
        <v>97</v>
      </c>
      <c r="B37" s="2" t="s">
        <v>98</v>
      </c>
      <c r="C37" s="5" t="s">
        <v>14</v>
      </c>
      <c r="D37" s="7" t="s">
        <v>99</v>
      </c>
      <c r="E37" s="150">
        <f>E38+E39+E40</f>
        <v>0</v>
      </c>
      <c r="F37" s="150">
        <f t="shared" ref="F37:I37" si="11">F38+F39+F40</f>
        <v>14678731</v>
      </c>
      <c r="G37" s="148">
        <f t="shared" si="1"/>
        <v>14678731</v>
      </c>
      <c r="H37" s="150">
        <f t="shared" si="11"/>
        <v>0</v>
      </c>
      <c r="I37" s="150">
        <f t="shared" si="11"/>
        <v>14392193</v>
      </c>
      <c r="J37" s="148">
        <f t="shared" si="2"/>
        <v>14392193</v>
      </c>
    </row>
    <row r="38" spans="1:10" ht="15.6" x14ac:dyDescent="0.3">
      <c r="A38" s="5" t="s">
        <v>100</v>
      </c>
      <c r="B38" s="2"/>
      <c r="C38" s="5" t="s">
        <v>101</v>
      </c>
      <c r="D38" s="7" t="s">
        <v>102</v>
      </c>
      <c r="E38" s="167">
        <v>0</v>
      </c>
      <c r="F38" s="167">
        <v>-1754363</v>
      </c>
      <c r="G38" s="148">
        <f t="shared" si="1"/>
        <v>-1754363</v>
      </c>
      <c r="H38" s="167">
        <v>0</v>
      </c>
      <c r="I38" s="167">
        <v>-1724188</v>
      </c>
      <c r="J38" s="148">
        <f t="shared" si="2"/>
        <v>-1724188</v>
      </c>
    </row>
    <row r="39" spans="1:10" ht="15.6" x14ac:dyDescent="0.3">
      <c r="A39" s="5" t="s">
        <v>103</v>
      </c>
      <c r="B39" s="2"/>
      <c r="C39" s="5" t="s">
        <v>104</v>
      </c>
      <c r="D39" s="7" t="s">
        <v>105</v>
      </c>
      <c r="E39" s="167">
        <v>0</v>
      </c>
      <c r="F39" s="167">
        <v>0</v>
      </c>
      <c r="G39" s="148">
        <f t="shared" si="1"/>
        <v>0</v>
      </c>
      <c r="H39" s="167">
        <v>0</v>
      </c>
      <c r="I39" s="167">
        <v>0</v>
      </c>
      <c r="J39" s="148">
        <f t="shared" si="2"/>
        <v>0</v>
      </c>
    </row>
    <row r="40" spans="1:10" ht="15.6" x14ac:dyDescent="0.3">
      <c r="A40" s="5" t="s">
        <v>106</v>
      </c>
      <c r="B40" s="2"/>
      <c r="C40" s="5" t="s">
        <v>61</v>
      </c>
      <c r="D40" s="7" t="s">
        <v>107</v>
      </c>
      <c r="E40" s="167">
        <v>0</v>
      </c>
      <c r="F40" s="167">
        <v>16433094</v>
      </c>
      <c r="G40" s="148">
        <f t="shared" si="1"/>
        <v>16433094</v>
      </c>
      <c r="H40" s="167">
        <v>0</v>
      </c>
      <c r="I40" s="167">
        <v>16116381</v>
      </c>
      <c r="J40" s="148">
        <f t="shared" si="2"/>
        <v>16116381</v>
      </c>
    </row>
    <row r="41" spans="1:10" x14ac:dyDescent="0.3">
      <c r="A41" s="5" t="s">
        <v>108</v>
      </c>
      <c r="B41" s="2" t="s">
        <v>109</v>
      </c>
      <c r="C41" s="5" t="s">
        <v>17</v>
      </c>
      <c r="D41" s="7" t="s">
        <v>110</v>
      </c>
      <c r="E41" s="150">
        <f>E42+E43+E44</f>
        <v>0</v>
      </c>
      <c r="F41" s="150">
        <f t="shared" ref="F41:I41" si="12">F42+F43+F44</f>
        <v>0</v>
      </c>
      <c r="G41" s="148">
        <f t="shared" si="1"/>
        <v>0</v>
      </c>
      <c r="H41" s="150">
        <f t="shared" si="12"/>
        <v>0</v>
      </c>
      <c r="I41" s="150">
        <f t="shared" si="12"/>
        <v>0</v>
      </c>
      <c r="J41" s="148">
        <f t="shared" si="2"/>
        <v>0</v>
      </c>
    </row>
    <row r="42" spans="1:10" ht="15.6" x14ac:dyDescent="0.3">
      <c r="A42" s="5" t="s">
        <v>111</v>
      </c>
      <c r="B42" s="2"/>
      <c r="C42" s="5" t="s">
        <v>112</v>
      </c>
      <c r="D42" s="7" t="s">
        <v>102</v>
      </c>
      <c r="E42" s="167">
        <v>0</v>
      </c>
      <c r="F42" s="167">
        <v>0</v>
      </c>
      <c r="G42" s="148">
        <f t="shared" si="1"/>
        <v>0</v>
      </c>
      <c r="H42" s="167">
        <v>0</v>
      </c>
      <c r="I42" s="167">
        <v>0</v>
      </c>
      <c r="J42" s="148">
        <f t="shared" si="2"/>
        <v>0</v>
      </c>
    </row>
    <row r="43" spans="1:10" ht="15.6" x14ac:dyDescent="0.3">
      <c r="A43" s="5" t="s">
        <v>113</v>
      </c>
      <c r="B43" s="2"/>
      <c r="C43" s="5" t="s">
        <v>114</v>
      </c>
      <c r="D43" s="7" t="s">
        <v>105</v>
      </c>
      <c r="E43" s="167">
        <v>0</v>
      </c>
      <c r="F43" s="167">
        <v>0</v>
      </c>
      <c r="G43" s="148">
        <f t="shared" si="1"/>
        <v>0</v>
      </c>
      <c r="H43" s="167">
        <v>0</v>
      </c>
      <c r="I43" s="167">
        <v>0</v>
      </c>
      <c r="J43" s="148">
        <f t="shared" si="2"/>
        <v>0</v>
      </c>
    </row>
    <row r="44" spans="1:10" ht="15.6" x14ac:dyDescent="0.3">
      <c r="A44" s="5" t="s">
        <v>115</v>
      </c>
      <c r="B44" s="2"/>
      <c r="C44" s="5" t="s">
        <v>75</v>
      </c>
      <c r="D44" s="7" t="s">
        <v>107</v>
      </c>
      <c r="E44" s="167">
        <v>0</v>
      </c>
      <c r="F44" s="167">
        <v>0</v>
      </c>
      <c r="G44" s="148">
        <f t="shared" si="1"/>
        <v>0</v>
      </c>
      <c r="H44" s="167">
        <v>0</v>
      </c>
      <c r="I44" s="167">
        <v>0</v>
      </c>
      <c r="J44" s="148">
        <f t="shared" si="2"/>
        <v>0</v>
      </c>
    </row>
    <row r="45" spans="1:10" x14ac:dyDescent="0.3">
      <c r="A45" s="5" t="s">
        <v>116</v>
      </c>
      <c r="B45" s="2" t="s">
        <v>117</v>
      </c>
      <c r="C45" s="5" t="s">
        <v>28</v>
      </c>
      <c r="D45" s="7" t="s">
        <v>118</v>
      </c>
      <c r="E45" s="150">
        <f>E46+E47+E48</f>
        <v>0</v>
      </c>
      <c r="F45" s="150">
        <f t="shared" ref="F45:I45" si="13">F46+F47+F48</f>
        <v>8235892</v>
      </c>
      <c r="G45" s="148">
        <f t="shared" si="1"/>
        <v>8235892</v>
      </c>
      <c r="H45" s="150">
        <f t="shared" si="13"/>
        <v>0</v>
      </c>
      <c r="I45" s="150">
        <f t="shared" si="13"/>
        <v>3155856</v>
      </c>
      <c r="J45" s="148">
        <f t="shared" si="2"/>
        <v>3155856</v>
      </c>
    </row>
    <row r="46" spans="1:10" ht="15.6" x14ac:dyDescent="0.3">
      <c r="A46" s="5" t="s">
        <v>119</v>
      </c>
      <c r="B46" s="2"/>
      <c r="C46" s="5" t="s">
        <v>120</v>
      </c>
      <c r="D46" s="7" t="s">
        <v>102</v>
      </c>
      <c r="E46" s="167">
        <v>0</v>
      </c>
      <c r="F46" s="167">
        <v>13187713</v>
      </c>
      <c r="G46" s="148">
        <f t="shared" si="1"/>
        <v>13187713</v>
      </c>
      <c r="H46" s="167">
        <v>0</v>
      </c>
      <c r="I46" s="167">
        <v>8292482</v>
      </c>
      <c r="J46" s="148">
        <f t="shared" si="2"/>
        <v>8292482</v>
      </c>
    </row>
    <row r="47" spans="1:10" ht="15.6" x14ac:dyDescent="0.3">
      <c r="A47" s="5" t="s">
        <v>121</v>
      </c>
      <c r="B47" s="2"/>
      <c r="C47" s="5" t="s">
        <v>122</v>
      </c>
      <c r="D47" s="7" t="s">
        <v>105</v>
      </c>
      <c r="E47" s="167">
        <v>0</v>
      </c>
      <c r="F47" s="167">
        <v>0</v>
      </c>
      <c r="G47" s="148">
        <f t="shared" si="1"/>
        <v>0</v>
      </c>
      <c r="H47" s="167">
        <v>0</v>
      </c>
      <c r="I47" s="167">
        <v>0</v>
      </c>
      <c r="J47" s="148">
        <f t="shared" si="2"/>
        <v>0</v>
      </c>
    </row>
    <row r="48" spans="1:10" ht="15.6" x14ac:dyDescent="0.3">
      <c r="A48" s="5" t="s">
        <v>123</v>
      </c>
      <c r="B48" s="2"/>
      <c r="C48" s="5" t="s">
        <v>87</v>
      </c>
      <c r="D48" s="7" t="s">
        <v>107</v>
      </c>
      <c r="E48" s="167">
        <v>0</v>
      </c>
      <c r="F48" s="167">
        <v>-4951821</v>
      </c>
      <c r="G48" s="148">
        <f t="shared" si="1"/>
        <v>-4951821</v>
      </c>
      <c r="H48" s="167">
        <v>0</v>
      </c>
      <c r="I48" s="167">
        <v>-5136626</v>
      </c>
      <c r="J48" s="148">
        <f t="shared" si="2"/>
        <v>-5136626</v>
      </c>
    </row>
    <row r="49" spans="1:10" ht="15.6" x14ac:dyDescent="0.3">
      <c r="A49" s="1" t="s">
        <v>124</v>
      </c>
      <c r="B49" s="8"/>
      <c r="C49" s="3" t="s">
        <v>125</v>
      </c>
      <c r="D49" s="4" t="s">
        <v>126</v>
      </c>
      <c r="E49" s="168">
        <v>8518</v>
      </c>
      <c r="F49" s="168">
        <v>41196418</v>
      </c>
      <c r="G49" s="148">
        <f t="shared" si="1"/>
        <v>41204936</v>
      </c>
      <c r="H49" s="168">
        <v>305</v>
      </c>
      <c r="I49" s="168">
        <v>41713079</v>
      </c>
      <c r="J49" s="148">
        <f t="shared" si="2"/>
        <v>41713384</v>
      </c>
    </row>
    <row r="50" spans="1:10" x14ac:dyDescent="0.3">
      <c r="A50" s="1" t="s">
        <v>127</v>
      </c>
      <c r="B50" s="8" t="s">
        <v>128</v>
      </c>
      <c r="C50" s="3" t="s">
        <v>129</v>
      </c>
      <c r="D50" s="4" t="s">
        <v>130</v>
      </c>
      <c r="E50" s="149">
        <f>E51+E52</f>
        <v>3610424</v>
      </c>
      <c r="F50" s="149">
        <f t="shared" ref="F50:I50" si="14">F51+F52</f>
        <v>9377929</v>
      </c>
      <c r="G50" s="148">
        <f t="shared" si="1"/>
        <v>12988353</v>
      </c>
      <c r="H50" s="149">
        <f t="shared" si="14"/>
        <v>3136672</v>
      </c>
      <c r="I50" s="149">
        <f t="shared" si="14"/>
        <v>11630958</v>
      </c>
      <c r="J50" s="148">
        <f t="shared" si="2"/>
        <v>14767630</v>
      </c>
    </row>
    <row r="51" spans="1:10" ht="15.6" x14ac:dyDescent="0.3">
      <c r="A51" s="5" t="s">
        <v>131</v>
      </c>
      <c r="B51" s="2"/>
      <c r="C51" s="6" t="s">
        <v>14</v>
      </c>
      <c r="D51" s="7" t="s">
        <v>132</v>
      </c>
      <c r="E51" s="167">
        <v>3610424</v>
      </c>
      <c r="F51" s="167">
        <v>9326572</v>
      </c>
      <c r="G51" s="148">
        <f t="shared" si="1"/>
        <v>12936996</v>
      </c>
      <c r="H51" s="167">
        <v>3136672</v>
      </c>
      <c r="I51" s="167">
        <v>9512359</v>
      </c>
      <c r="J51" s="148">
        <f t="shared" si="2"/>
        <v>12649031</v>
      </c>
    </row>
    <row r="52" spans="1:10" ht="15.6" x14ac:dyDescent="0.3">
      <c r="A52" s="5" t="s">
        <v>133</v>
      </c>
      <c r="B52" s="2"/>
      <c r="C52" s="6" t="s">
        <v>17</v>
      </c>
      <c r="D52" s="7" t="s">
        <v>134</v>
      </c>
      <c r="E52" s="167">
        <v>0</v>
      </c>
      <c r="F52" s="167">
        <v>51357</v>
      </c>
      <c r="G52" s="148">
        <f t="shared" si="1"/>
        <v>51357</v>
      </c>
      <c r="H52" s="167">
        <v>0</v>
      </c>
      <c r="I52" s="167">
        <v>2118599</v>
      </c>
      <c r="J52" s="148">
        <f t="shared" si="2"/>
        <v>2118599</v>
      </c>
    </row>
    <row r="53" spans="1:10" x14ac:dyDescent="0.3">
      <c r="A53" s="1" t="s">
        <v>135</v>
      </c>
      <c r="B53" s="8"/>
      <c r="C53" s="3" t="s">
        <v>136</v>
      </c>
      <c r="D53" s="4" t="s">
        <v>137</v>
      </c>
      <c r="E53" s="144">
        <f>E54+E58+E59</f>
        <v>11756463</v>
      </c>
      <c r="F53" s="144">
        <f t="shared" ref="F53:J53" si="15">F54+F58+F59</f>
        <v>119763264</v>
      </c>
      <c r="G53" s="144">
        <f t="shared" si="15"/>
        <v>131519727</v>
      </c>
      <c r="H53" s="144">
        <f t="shared" si="15"/>
        <v>202682</v>
      </c>
      <c r="I53" s="144">
        <f t="shared" si="15"/>
        <v>23399681</v>
      </c>
      <c r="J53" s="144">
        <f t="shared" si="15"/>
        <v>23602363</v>
      </c>
    </row>
    <row r="54" spans="1:10" x14ac:dyDescent="0.3">
      <c r="A54" s="1" t="s">
        <v>138</v>
      </c>
      <c r="B54" s="2" t="s">
        <v>139</v>
      </c>
      <c r="C54" s="3" t="s">
        <v>14</v>
      </c>
      <c r="D54" s="4" t="s">
        <v>140</v>
      </c>
      <c r="E54" s="149">
        <f>E55+E56+E57</f>
        <v>13754375</v>
      </c>
      <c r="F54" s="149">
        <f t="shared" ref="F54:I54" si="16">F55+F56+F57</f>
        <v>92411991</v>
      </c>
      <c r="G54" s="148">
        <f t="shared" si="1"/>
        <v>106166366</v>
      </c>
      <c r="H54" s="149">
        <f t="shared" si="16"/>
        <v>202028</v>
      </c>
      <c r="I54" s="149">
        <f t="shared" si="16"/>
        <v>3151176</v>
      </c>
      <c r="J54" s="148">
        <f t="shared" si="2"/>
        <v>3353204</v>
      </c>
    </row>
    <row r="55" spans="1:10" ht="15.6" x14ac:dyDescent="0.3">
      <c r="A55" s="5" t="s">
        <v>141</v>
      </c>
      <c r="B55" s="2"/>
      <c r="C55" s="9" t="s">
        <v>55</v>
      </c>
      <c r="D55" s="10" t="s">
        <v>142</v>
      </c>
      <c r="E55" s="167">
        <v>0</v>
      </c>
      <c r="F55" s="167">
        <v>92411991</v>
      </c>
      <c r="G55" s="148">
        <f t="shared" si="1"/>
        <v>92411991</v>
      </c>
      <c r="H55" s="167">
        <v>0</v>
      </c>
      <c r="I55" s="167">
        <v>3151176</v>
      </c>
      <c r="J55" s="148">
        <f t="shared" si="2"/>
        <v>3151176</v>
      </c>
    </row>
    <row r="56" spans="1:10" ht="27.6" x14ac:dyDescent="0.3">
      <c r="A56" s="5" t="s">
        <v>143</v>
      </c>
      <c r="B56" s="2"/>
      <c r="C56" s="9" t="s">
        <v>58</v>
      </c>
      <c r="D56" s="10" t="s">
        <v>144</v>
      </c>
      <c r="E56" s="167">
        <v>13754375</v>
      </c>
      <c r="F56" s="167">
        <v>0</v>
      </c>
      <c r="G56" s="148">
        <f t="shared" si="1"/>
        <v>13754375</v>
      </c>
      <c r="H56" s="167">
        <v>202028</v>
      </c>
      <c r="I56" s="167">
        <v>0</v>
      </c>
      <c r="J56" s="148">
        <f t="shared" si="2"/>
        <v>202028</v>
      </c>
    </row>
    <row r="57" spans="1:10" ht="15.6" x14ac:dyDescent="0.3">
      <c r="A57" s="5" t="s">
        <v>145</v>
      </c>
      <c r="B57" s="2"/>
      <c r="C57" s="9" t="s">
        <v>146</v>
      </c>
      <c r="D57" s="10" t="s">
        <v>147</v>
      </c>
      <c r="E57" s="167">
        <v>0</v>
      </c>
      <c r="F57" s="167">
        <v>0</v>
      </c>
      <c r="G57" s="148">
        <f t="shared" si="1"/>
        <v>0</v>
      </c>
      <c r="H57" s="167">
        <v>0</v>
      </c>
      <c r="I57" s="167">
        <v>0</v>
      </c>
      <c r="J57" s="148">
        <f t="shared" si="2"/>
        <v>0</v>
      </c>
    </row>
    <row r="58" spans="1:10" ht="27.6" x14ac:dyDescent="0.3">
      <c r="A58" s="1" t="s">
        <v>148</v>
      </c>
      <c r="B58" s="2"/>
      <c r="C58" s="3" t="s">
        <v>17</v>
      </c>
      <c r="D58" s="4" t="s">
        <v>149</v>
      </c>
      <c r="E58" s="167">
        <v>0</v>
      </c>
      <c r="F58" s="167">
        <v>0</v>
      </c>
      <c r="G58" s="148">
        <f t="shared" si="1"/>
        <v>0</v>
      </c>
      <c r="H58" s="167">
        <v>0</v>
      </c>
      <c r="I58" s="167">
        <v>0</v>
      </c>
      <c r="J58" s="148">
        <f t="shared" si="2"/>
        <v>0</v>
      </c>
    </row>
    <row r="59" spans="1:10" ht="15.6" x14ac:dyDescent="0.3">
      <c r="A59" s="1" t="s">
        <v>150</v>
      </c>
      <c r="B59" s="2"/>
      <c r="C59" s="3" t="s">
        <v>28</v>
      </c>
      <c r="D59" s="4" t="s">
        <v>65</v>
      </c>
      <c r="E59" s="167">
        <v>-1997912</v>
      </c>
      <c r="F59" s="167">
        <v>27351273</v>
      </c>
      <c r="G59" s="148">
        <f t="shared" si="1"/>
        <v>25353361</v>
      </c>
      <c r="H59" s="167">
        <v>654</v>
      </c>
      <c r="I59" s="167">
        <v>20248505</v>
      </c>
      <c r="J59" s="148">
        <f t="shared" si="2"/>
        <v>20249159</v>
      </c>
    </row>
    <row r="60" spans="1:10" ht="19.2" x14ac:dyDescent="0.3">
      <c r="A60" s="1" t="s">
        <v>151</v>
      </c>
      <c r="B60" s="8" t="s">
        <v>152</v>
      </c>
      <c r="C60" s="3" t="s">
        <v>153</v>
      </c>
      <c r="D60" s="4" t="s">
        <v>154</v>
      </c>
      <c r="E60" s="149">
        <f>E6+E9+E13+E36+E49+E50+E53</f>
        <v>440708294</v>
      </c>
      <c r="F60" s="149">
        <f t="shared" ref="F60:I60" si="17">F6+F9+F13+F36+F49+F50+F53</f>
        <v>1014226127</v>
      </c>
      <c r="G60" s="148">
        <f t="shared" si="1"/>
        <v>1454934421</v>
      </c>
      <c r="H60" s="149">
        <f t="shared" si="17"/>
        <v>433297592</v>
      </c>
      <c r="I60" s="149">
        <f t="shared" si="17"/>
        <v>1022217234</v>
      </c>
      <c r="J60" s="148">
        <f t="shared" si="2"/>
        <v>1455514826</v>
      </c>
    </row>
    <row r="61" spans="1:10" ht="15.6" x14ac:dyDescent="0.3">
      <c r="A61" s="1" t="s">
        <v>155</v>
      </c>
      <c r="B61" s="2"/>
      <c r="C61" s="3" t="s">
        <v>156</v>
      </c>
      <c r="D61" s="4" t="s">
        <v>157</v>
      </c>
      <c r="E61" s="168">
        <v>12991875</v>
      </c>
      <c r="F61" s="168">
        <v>219659950</v>
      </c>
      <c r="G61" s="148">
        <f t="shared" si="1"/>
        <v>232651825</v>
      </c>
      <c r="H61" s="168">
        <v>13375908</v>
      </c>
      <c r="I61" s="168">
        <v>208442495</v>
      </c>
      <c r="J61" s="148">
        <f t="shared" si="2"/>
        <v>221818403</v>
      </c>
    </row>
    <row r="62" spans="1:10" ht="19.2" x14ac:dyDescent="0.3">
      <c r="A62" s="1" t="s">
        <v>158</v>
      </c>
      <c r="B62" s="8" t="s">
        <v>159</v>
      </c>
      <c r="C62" s="1" t="s">
        <v>160</v>
      </c>
      <c r="D62" s="11" t="s">
        <v>161</v>
      </c>
      <c r="E62" s="149">
        <f>E63+E66+E67+E71+E72+E76+E79</f>
        <v>69351309</v>
      </c>
      <c r="F62" s="149">
        <f t="shared" ref="F62:I62" si="18">F63+F66+F67+F71+F72+F76+F79</f>
        <v>553616483</v>
      </c>
      <c r="G62" s="148">
        <f t="shared" si="1"/>
        <v>622967792</v>
      </c>
      <c r="H62" s="149">
        <f t="shared" si="18"/>
        <v>65858158</v>
      </c>
      <c r="I62" s="149">
        <f t="shared" si="18"/>
        <v>564433275</v>
      </c>
      <c r="J62" s="148">
        <f t="shared" si="2"/>
        <v>630291433</v>
      </c>
    </row>
    <row r="63" spans="1:10" x14ac:dyDescent="0.3">
      <c r="A63" s="1" t="s">
        <v>162</v>
      </c>
      <c r="B63" s="8" t="s">
        <v>163</v>
      </c>
      <c r="C63" s="1" t="s">
        <v>14</v>
      </c>
      <c r="D63" s="11" t="s">
        <v>164</v>
      </c>
      <c r="E63" s="149">
        <f>E64+E65</f>
        <v>5878123</v>
      </c>
      <c r="F63" s="149">
        <f t="shared" ref="F63:I63" si="19">F64+F65</f>
        <v>72338852</v>
      </c>
      <c r="G63" s="148">
        <f t="shared" si="1"/>
        <v>78216975</v>
      </c>
      <c r="H63" s="149">
        <f t="shared" si="19"/>
        <v>5878123</v>
      </c>
      <c r="I63" s="149">
        <f t="shared" si="19"/>
        <v>72338852</v>
      </c>
      <c r="J63" s="148">
        <f t="shared" si="2"/>
        <v>78216975</v>
      </c>
    </row>
    <row r="64" spans="1:10" ht="15.6" x14ac:dyDescent="0.3">
      <c r="A64" s="5" t="s">
        <v>165</v>
      </c>
      <c r="B64" s="8"/>
      <c r="C64" s="12" t="s">
        <v>55</v>
      </c>
      <c r="D64" s="13" t="s">
        <v>166</v>
      </c>
      <c r="E64" s="167">
        <v>5878123</v>
      </c>
      <c r="F64" s="167">
        <v>72338852</v>
      </c>
      <c r="G64" s="148">
        <f t="shared" si="1"/>
        <v>78216975</v>
      </c>
      <c r="H64" s="167">
        <v>5878123</v>
      </c>
      <c r="I64" s="167">
        <v>72338852</v>
      </c>
      <c r="J64" s="148">
        <f t="shared" si="2"/>
        <v>78216975</v>
      </c>
    </row>
    <row r="65" spans="1:10" ht="15.6" x14ac:dyDescent="0.3">
      <c r="A65" s="5" t="s">
        <v>167</v>
      </c>
      <c r="B65" s="8"/>
      <c r="C65" s="12" t="s">
        <v>58</v>
      </c>
      <c r="D65" s="13" t="s">
        <v>168</v>
      </c>
      <c r="E65" s="167">
        <v>0</v>
      </c>
      <c r="F65" s="167">
        <v>0</v>
      </c>
      <c r="G65" s="148">
        <f t="shared" si="1"/>
        <v>0</v>
      </c>
      <c r="H65" s="167">
        <v>0</v>
      </c>
      <c r="I65" s="167">
        <v>0</v>
      </c>
      <c r="J65" s="148">
        <f t="shared" si="2"/>
        <v>0</v>
      </c>
    </row>
    <row r="66" spans="1:10" ht="15.6" x14ac:dyDescent="0.3">
      <c r="A66" s="1" t="s">
        <v>169</v>
      </c>
      <c r="B66" s="8"/>
      <c r="C66" s="1" t="s">
        <v>17</v>
      </c>
      <c r="D66" s="11" t="s">
        <v>170</v>
      </c>
      <c r="E66" s="168">
        <v>0</v>
      </c>
      <c r="F66" s="168">
        <v>90448275</v>
      </c>
      <c r="G66" s="148">
        <f t="shared" si="1"/>
        <v>90448275</v>
      </c>
      <c r="H66" s="168">
        <v>0</v>
      </c>
      <c r="I66" s="168">
        <v>90448275</v>
      </c>
      <c r="J66" s="148">
        <f t="shared" si="2"/>
        <v>90448275</v>
      </c>
    </row>
    <row r="67" spans="1:10" x14ac:dyDescent="0.3">
      <c r="A67" s="1" t="s">
        <v>171</v>
      </c>
      <c r="B67" s="8" t="s">
        <v>172</v>
      </c>
      <c r="C67" s="1" t="s">
        <v>28</v>
      </c>
      <c r="D67" s="11" t="s">
        <v>173</v>
      </c>
      <c r="E67" s="149">
        <f>E68+E69+E70</f>
        <v>-8834521</v>
      </c>
      <c r="F67" s="149">
        <f t="shared" ref="F67:I67" si="20">F68+F69+F70</f>
        <v>26257657</v>
      </c>
      <c r="G67" s="148">
        <f t="shared" si="1"/>
        <v>17423136</v>
      </c>
      <c r="H67" s="149">
        <f t="shared" si="20"/>
        <v>-8984982</v>
      </c>
      <c r="I67" s="149">
        <f t="shared" si="20"/>
        <v>29838501</v>
      </c>
      <c r="J67" s="148">
        <f t="shared" si="2"/>
        <v>20853519</v>
      </c>
    </row>
    <row r="68" spans="1:10" ht="15.6" x14ac:dyDescent="0.3">
      <c r="A68" s="5" t="s">
        <v>174</v>
      </c>
      <c r="B68" s="8"/>
      <c r="C68" s="12" t="s">
        <v>83</v>
      </c>
      <c r="D68" s="13" t="s">
        <v>175</v>
      </c>
      <c r="E68" s="167">
        <v>0</v>
      </c>
      <c r="F68" s="167">
        <v>6238962</v>
      </c>
      <c r="G68" s="148">
        <f t="shared" si="1"/>
        <v>6238962</v>
      </c>
      <c r="H68" s="167">
        <v>0</v>
      </c>
      <c r="I68" s="167">
        <v>6226467</v>
      </c>
      <c r="J68" s="148">
        <f t="shared" si="2"/>
        <v>6226467</v>
      </c>
    </row>
    <row r="69" spans="1:10" ht="15.6" x14ac:dyDescent="0.3">
      <c r="A69" s="5" t="s">
        <v>176</v>
      </c>
      <c r="B69" s="8"/>
      <c r="C69" s="12" t="s">
        <v>85</v>
      </c>
      <c r="D69" s="13" t="s">
        <v>177</v>
      </c>
      <c r="E69" s="167">
        <v>-8834521</v>
      </c>
      <c r="F69" s="167">
        <v>20018695</v>
      </c>
      <c r="G69" s="148">
        <f t="shared" si="1"/>
        <v>11184174</v>
      </c>
      <c r="H69" s="167">
        <v>-8984982</v>
      </c>
      <c r="I69" s="167">
        <v>23612034</v>
      </c>
      <c r="J69" s="148">
        <f t="shared" si="2"/>
        <v>14627052</v>
      </c>
    </row>
    <row r="70" spans="1:10" ht="15.6" x14ac:dyDescent="0.3">
      <c r="A70" s="5" t="s">
        <v>178</v>
      </c>
      <c r="B70" s="8"/>
      <c r="C70" s="12" t="s">
        <v>179</v>
      </c>
      <c r="D70" s="13" t="s">
        <v>180</v>
      </c>
      <c r="E70" s="167">
        <v>0</v>
      </c>
      <c r="F70" s="167">
        <v>0</v>
      </c>
      <c r="G70" s="148">
        <f t="shared" si="1"/>
        <v>0</v>
      </c>
      <c r="H70" s="167">
        <v>0</v>
      </c>
      <c r="I70" s="167">
        <v>0</v>
      </c>
      <c r="J70" s="148">
        <f t="shared" si="2"/>
        <v>0</v>
      </c>
    </row>
    <row r="71" spans="1:10" ht="15.6" x14ac:dyDescent="0.3">
      <c r="A71" s="1" t="s">
        <v>181</v>
      </c>
      <c r="B71" s="8"/>
      <c r="C71" s="1" t="s">
        <v>182</v>
      </c>
      <c r="D71" s="11" t="s">
        <v>183</v>
      </c>
      <c r="E71" s="168">
        <v>40500822</v>
      </c>
      <c r="F71" s="168">
        <v>29216899</v>
      </c>
      <c r="G71" s="148">
        <f t="shared" ref="G71:G116" si="21">E71+F71</f>
        <v>69717721</v>
      </c>
      <c r="H71" s="168">
        <v>33518534</v>
      </c>
      <c r="I71" s="168">
        <v>23732907</v>
      </c>
      <c r="J71" s="148">
        <f t="shared" ref="J71:J116" si="22">H71+I71</f>
        <v>57251441</v>
      </c>
    </row>
    <row r="72" spans="1:10" x14ac:dyDescent="0.3">
      <c r="A72" s="1" t="s">
        <v>184</v>
      </c>
      <c r="B72" s="8" t="s">
        <v>185</v>
      </c>
      <c r="C72" s="1" t="s">
        <v>186</v>
      </c>
      <c r="D72" s="11" t="s">
        <v>187</v>
      </c>
      <c r="E72" s="149">
        <f>E73+E74+E75</f>
        <v>11320716</v>
      </c>
      <c r="F72" s="149">
        <f t="shared" ref="F72:I72" si="23">F73+F74+F75</f>
        <v>42038973</v>
      </c>
      <c r="G72" s="148">
        <f t="shared" si="21"/>
        <v>53359689</v>
      </c>
      <c r="H72" s="149">
        <f t="shared" si="23"/>
        <v>11320716</v>
      </c>
      <c r="I72" s="149">
        <f t="shared" si="23"/>
        <v>42038973</v>
      </c>
      <c r="J72" s="148">
        <f t="shared" si="22"/>
        <v>53359689</v>
      </c>
    </row>
    <row r="73" spans="1:10" ht="15.6" x14ac:dyDescent="0.3">
      <c r="A73" s="5" t="s">
        <v>188</v>
      </c>
      <c r="B73" s="8"/>
      <c r="C73" s="14" t="s">
        <v>189</v>
      </c>
      <c r="D73" s="13" t="s">
        <v>190</v>
      </c>
      <c r="E73" s="167">
        <v>293906</v>
      </c>
      <c r="F73" s="167">
        <v>3698235</v>
      </c>
      <c r="G73" s="148">
        <f t="shared" si="21"/>
        <v>3992141</v>
      </c>
      <c r="H73" s="167">
        <v>293906</v>
      </c>
      <c r="I73" s="167">
        <v>3698235</v>
      </c>
      <c r="J73" s="148">
        <f t="shared" si="22"/>
        <v>3992141</v>
      </c>
    </row>
    <row r="74" spans="1:10" ht="15.6" x14ac:dyDescent="0.3">
      <c r="A74" s="5" t="s">
        <v>191</v>
      </c>
      <c r="B74" s="8"/>
      <c r="C74" s="14" t="s">
        <v>192</v>
      </c>
      <c r="D74" s="13" t="s">
        <v>193</v>
      </c>
      <c r="E74" s="167">
        <v>1006238</v>
      </c>
      <c r="F74" s="167">
        <v>18533214</v>
      </c>
      <c r="G74" s="148">
        <f t="shared" si="21"/>
        <v>19539452</v>
      </c>
      <c r="H74" s="167">
        <v>1006238</v>
      </c>
      <c r="I74" s="167">
        <v>18533214</v>
      </c>
      <c r="J74" s="148">
        <f t="shared" si="22"/>
        <v>19539452</v>
      </c>
    </row>
    <row r="75" spans="1:10" ht="15.6" x14ac:dyDescent="0.3">
      <c r="A75" s="5" t="s">
        <v>194</v>
      </c>
      <c r="B75" s="8"/>
      <c r="C75" s="14" t="s">
        <v>195</v>
      </c>
      <c r="D75" s="13" t="s">
        <v>196</v>
      </c>
      <c r="E75" s="167">
        <v>10020572</v>
      </c>
      <c r="F75" s="167">
        <v>19807524</v>
      </c>
      <c r="G75" s="148">
        <f t="shared" si="21"/>
        <v>29828096</v>
      </c>
      <c r="H75" s="167">
        <v>10020572</v>
      </c>
      <c r="I75" s="167">
        <v>19807524</v>
      </c>
      <c r="J75" s="148">
        <f t="shared" si="22"/>
        <v>29828096</v>
      </c>
    </row>
    <row r="76" spans="1:10" x14ac:dyDescent="0.3">
      <c r="A76" s="1" t="s">
        <v>197</v>
      </c>
      <c r="B76" s="8" t="s">
        <v>198</v>
      </c>
      <c r="C76" s="1" t="s">
        <v>199</v>
      </c>
      <c r="D76" s="11" t="s">
        <v>200</v>
      </c>
      <c r="E76" s="149">
        <f>E77+E78</f>
        <v>10088440</v>
      </c>
      <c r="F76" s="149">
        <f t="shared" ref="F76:I76" si="24">F77+F78</f>
        <v>257996104</v>
      </c>
      <c r="G76" s="148">
        <f t="shared" si="21"/>
        <v>268084544</v>
      </c>
      <c r="H76" s="149">
        <f t="shared" si="24"/>
        <v>20508072</v>
      </c>
      <c r="I76" s="149">
        <f t="shared" si="24"/>
        <v>295638919</v>
      </c>
      <c r="J76" s="148">
        <f t="shared" si="22"/>
        <v>316146991</v>
      </c>
    </row>
    <row r="77" spans="1:10" ht="15.6" x14ac:dyDescent="0.3">
      <c r="A77" s="5" t="s">
        <v>201</v>
      </c>
      <c r="B77" s="8"/>
      <c r="C77" s="14" t="s">
        <v>202</v>
      </c>
      <c r="D77" s="13" t="s">
        <v>203</v>
      </c>
      <c r="E77" s="167">
        <v>10088440</v>
      </c>
      <c r="F77" s="167">
        <v>257996104</v>
      </c>
      <c r="G77" s="148">
        <f t="shared" si="21"/>
        <v>268084544</v>
      </c>
      <c r="H77" s="167">
        <v>20508072</v>
      </c>
      <c r="I77" s="167">
        <v>295638919</v>
      </c>
      <c r="J77" s="148">
        <f t="shared" si="22"/>
        <v>316146991</v>
      </c>
    </row>
    <row r="78" spans="1:10" ht="15.6" x14ac:dyDescent="0.3">
      <c r="A78" s="5" t="s">
        <v>204</v>
      </c>
      <c r="B78" s="8"/>
      <c r="C78" s="14" t="s">
        <v>205</v>
      </c>
      <c r="D78" s="13" t="s">
        <v>206</v>
      </c>
      <c r="E78" s="167">
        <v>0</v>
      </c>
      <c r="F78" s="167">
        <v>0</v>
      </c>
      <c r="G78" s="148">
        <f t="shared" si="21"/>
        <v>0</v>
      </c>
      <c r="H78" s="167">
        <v>0</v>
      </c>
      <c r="I78" s="167">
        <v>0</v>
      </c>
      <c r="J78" s="148">
        <f t="shared" si="22"/>
        <v>0</v>
      </c>
    </row>
    <row r="79" spans="1:10" x14ac:dyDescent="0.3">
      <c r="A79" s="1" t="s">
        <v>207</v>
      </c>
      <c r="B79" s="8" t="s">
        <v>208</v>
      </c>
      <c r="C79" s="1" t="s">
        <v>209</v>
      </c>
      <c r="D79" s="11" t="s">
        <v>210</v>
      </c>
      <c r="E79" s="149">
        <f>E80+E81</f>
        <v>10397729</v>
      </c>
      <c r="F79" s="149">
        <f t="shared" ref="F79:I79" si="25">F80+F81</f>
        <v>35319723</v>
      </c>
      <c r="G79" s="148">
        <f t="shared" si="21"/>
        <v>45717452</v>
      </c>
      <c r="H79" s="149">
        <f t="shared" si="25"/>
        <v>3617695</v>
      </c>
      <c r="I79" s="149">
        <f t="shared" si="25"/>
        <v>10396848</v>
      </c>
      <c r="J79" s="148">
        <f t="shared" si="22"/>
        <v>14014543</v>
      </c>
    </row>
    <row r="80" spans="1:10" ht="15.6" x14ac:dyDescent="0.3">
      <c r="A80" s="5" t="s">
        <v>211</v>
      </c>
      <c r="B80" s="8"/>
      <c r="C80" s="14" t="s">
        <v>212</v>
      </c>
      <c r="D80" s="13" t="s">
        <v>213</v>
      </c>
      <c r="E80" s="167">
        <v>10397729</v>
      </c>
      <c r="F80" s="167">
        <v>35319723</v>
      </c>
      <c r="G80" s="148">
        <f t="shared" si="21"/>
        <v>45717452</v>
      </c>
      <c r="H80" s="167">
        <v>3617695</v>
      </c>
      <c r="I80" s="167">
        <v>10396848</v>
      </c>
      <c r="J80" s="148">
        <f t="shared" si="22"/>
        <v>14014543</v>
      </c>
    </row>
    <row r="81" spans="1:10" ht="15.6" x14ac:dyDescent="0.3">
      <c r="A81" s="5" t="s">
        <v>214</v>
      </c>
      <c r="B81" s="8"/>
      <c r="C81" s="14" t="s">
        <v>215</v>
      </c>
      <c r="D81" s="10" t="s">
        <v>216</v>
      </c>
      <c r="E81" s="167">
        <v>0</v>
      </c>
      <c r="F81" s="167">
        <v>0</v>
      </c>
      <c r="G81" s="148">
        <f t="shared" si="21"/>
        <v>0</v>
      </c>
      <c r="H81" s="167">
        <v>0</v>
      </c>
      <c r="I81" s="167">
        <v>0</v>
      </c>
      <c r="J81" s="148">
        <f t="shared" si="22"/>
        <v>0</v>
      </c>
    </row>
    <row r="82" spans="1:10" ht="15.6" x14ac:dyDescent="0.3">
      <c r="A82" s="1" t="s">
        <v>217</v>
      </c>
      <c r="B82" s="8"/>
      <c r="C82" s="1" t="s">
        <v>218</v>
      </c>
      <c r="D82" s="11" t="s">
        <v>219</v>
      </c>
      <c r="E82" s="167">
        <v>0</v>
      </c>
      <c r="F82" s="167">
        <v>0</v>
      </c>
      <c r="G82" s="148">
        <f t="shared" si="21"/>
        <v>0</v>
      </c>
      <c r="H82" s="167">
        <v>0</v>
      </c>
      <c r="I82" s="167">
        <v>0</v>
      </c>
      <c r="J82" s="148">
        <f t="shared" si="22"/>
        <v>0</v>
      </c>
    </row>
    <row r="83" spans="1:10" ht="15.6" x14ac:dyDescent="0.3">
      <c r="A83" s="1" t="s">
        <v>220</v>
      </c>
      <c r="B83" s="8"/>
      <c r="C83" s="1" t="s">
        <v>221</v>
      </c>
      <c r="D83" s="11" t="s">
        <v>222</v>
      </c>
      <c r="E83" s="167">
        <v>0</v>
      </c>
      <c r="F83" s="167">
        <v>0</v>
      </c>
      <c r="G83" s="148">
        <f t="shared" si="21"/>
        <v>0</v>
      </c>
      <c r="H83" s="167">
        <v>0</v>
      </c>
      <c r="I83" s="167">
        <v>0</v>
      </c>
      <c r="J83" s="148">
        <f t="shared" si="22"/>
        <v>0</v>
      </c>
    </row>
    <row r="84" spans="1:10" x14ac:dyDescent="0.3">
      <c r="A84" s="1" t="s">
        <v>223</v>
      </c>
      <c r="B84" s="8" t="s">
        <v>224</v>
      </c>
      <c r="C84" s="1" t="s">
        <v>225</v>
      </c>
      <c r="D84" s="11" t="s">
        <v>226</v>
      </c>
      <c r="E84" s="149">
        <f>E85+E89+E93</f>
        <v>360817810</v>
      </c>
      <c r="F84" s="149">
        <f t="shared" ref="F84:I84" si="26">F85+F89+F93</f>
        <v>342501232</v>
      </c>
      <c r="G84" s="148">
        <f t="shared" si="21"/>
        <v>703319042</v>
      </c>
      <c r="H84" s="149">
        <f t="shared" si="26"/>
        <v>357946534</v>
      </c>
      <c r="I84" s="149">
        <f t="shared" si="26"/>
        <v>349868120</v>
      </c>
      <c r="J84" s="148">
        <f t="shared" si="22"/>
        <v>707814654</v>
      </c>
    </row>
    <row r="85" spans="1:10" x14ac:dyDescent="0.3">
      <c r="A85" s="5" t="s">
        <v>227</v>
      </c>
      <c r="B85" s="8" t="s">
        <v>228</v>
      </c>
      <c r="C85" s="5" t="s">
        <v>14</v>
      </c>
      <c r="D85" s="7" t="s">
        <v>99</v>
      </c>
      <c r="E85" s="150">
        <f>E86+E87+E88</f>
        <v>330870677</v>
      </c>
      <c r="F85" s="150">
        <f t="shared" ref="F85:I85" si="27">F86+F87+F88</f>
        <v>9723030</v>
      </c>
      <c r="G85" s="148">
        <f t="shared" si="21"/>
        <v>340593707</v>
      </c>
      <c r="H85" s="150">
        <f t="shared" si="27"/>
        <v>330482472</v>
      </c>
      <c r="I85" s="150">
        <f t="shared" si="27"/>
        <v>9433870</v>
      </c>
      <c r="J85" s="148">
        <f t="shared" si="22"/>
        <v>339916342</v>
      </c>
    </row>
    <row r="86" spans="1:10" ht="15.6" x14ac:dyDescent="0.3">
      <c r="A86" s="5" t="s">
        <v>229</v>
      </c>
      <c r="B86" s="8"/>
      <c r="C86" s="5" t="s">
        <v>101</v>
      </c>
      <c r="D86" s="7" t="s">
        <v>230</v>
      </c>
      <c r="E86" s="167">
        <v>320769292</v>
      </c>
      <c r="F86" s="167">
        <v>9253013</v>
      </c>
      <c r="G86" s="148">
        <f t="shared" si="21"/>
        <v>330022305</v>
      </c>
      <c r="H86" s="167">
        <v>314830188</v>
      </c>
      <c r="I86" s="167">
        <v>9013724</v>
      </c>
      <c r="J86" s="148">
        <f t="shared" si="22"/>
        <v>323843912</v>
      </c>
    </row>
    <row r="87" spans="1:10" ht="15.6" x14ac:dyDescent="0.3">
      <c r="A87" s="5" t="s">
        <v>231</v>
      </c>
      <c r="B87" s="8"/>
      <c r="C87" s="5" t="s">
        <v>104</v>
      </c>
      <c r="D87" s="7" t="s">
        <v>232</v>
      </c>
      <c r="E87" s="167">
        <v>0</v>
      </c>
      <c r="F87" s="167">
        <v>0</v>
      </c>
      <c r="G87" s="148">
        <f t="shared" si="21"/>
        <v>0</v>
      </c>
      <c r="H87" s="167">
        <v>0</v>
      </c>
      <c r="I87" s="167">
        <v>0</v>
      </c>
      <c r="J87" s="148">
        <f t="shared" si="22"/>
        <v>0</v>
      </c>
    </row>
    <row r="88" spans="1:10" ht="15.6" x14ac:dyDescent="0.3">
      <c r="A88" s="5" t="s">
        <v>233</v>
      </c>
      <c r="B88" s="8"/>
      <c r="C88" s="5" t="s">
        <v>61</v>
      </c>
      <c r="D88" s="7" t="s">
        <v>234</v>
      </c>
      <c r="E88" s="167">
        <v>10101385</v>
      </c>
      <c r="F88" s="167">
        <v>470017</v>
      </c>
      <c r="G88" s="148">
        <f t="shared" si="21"/>
        <v>10571402</v>
      </c>
      <c r="H88" s="167">
        <v>15652284</v>
      </c>
      <c r="I88" s="167">
        <v>420146</v>
      </c>
      <c r="J88" s="148">
        <f t="shared" si="22"/>
        <v>16072430</v>
      </c>
    </row>
    <row r="89" spans="1:10" x14ac:dyDescent="0.3">
      <c r="A89" s="5" t="s">
        <v>235</v>
      </c>
      <c r="B89" s="8" t="s">
        <v>236</v>
      </c>
      <c r="C89" s="5" t="s">
        <v>17</v>
      </c>
      <c r="D89" s="7" t="s">
        <v>110</v>
      </c>
      <c r="E89" s="150">
        <f>E90+E91+E92</f>
        <v>29947133</v>
      </c>
      <c r="F89" s="150">
        <f t="shared" ref="F89:I89" si="28">F90+F91+F92</f>
        <v>0</v>
      </c>
      <c r="G89" s="148">
        <f t="shared" si="21"/>
        <v>29947133</v>
      </c>
      <c r="H89" s="150">
        <f t="shared" si="28"/>
        <v>27464062</v>
      </c>
      <c r="I89" s="150">
        <f t="shared" si="28"/>
        <v>0</v>
      </c>
      <c r="J89" s="148">
        <f t="shared" si="22"/>
        <v>27464062</v>
      </c>
    </row>
    <row r="90" spans="1:10" ht="15.6" x14ac:dyDescent="0.3">
      <c r="A90" s="5" t="s">
        <v>237</v>
      </c>
      <c r="B90" s="8"/>
      <c r="C90" s="5" t="s">
        <v>112</v>
      </c>
      <c r="D90" s="7" t="s">
        <v>230</v>
      </c>
      <c r="E90" s="167">
        <v>25223254</v>
      </c>
      <c r="F90" s="167">
        <v>0</v>
      </c>
      <c r="G90" s="148">
        <f t="shared" si="21"/>
        <v>25223254</v>
      </c>
      <c r="H90" s="167">
        <v>24365603</v>
      </c>
      <c r="I90" s="169">
        <v>0</v>
      </c>
      <c r="J90" s="148">
        <f t="shared" si="22"/>
        <v>24365603</v>
      </c>
    </row>
    <row r="91" spans="1:10" ht="15.6" x14ac:dyDescent="0.3">
      <c r="A91" s="5" t="s">
        <v>238</v>
      </c>
      <c r="B91" s="8"/>
      <c r="C91" s="5" t="s">
        <v>114</v>
      </c>
      <c r="D91" s="7" t="s">
        <v>232</v>
      </c>
      <c r="E91" s="167">
        <v>0</v>
      </c>
      <c r="F91" s="167">
        <v>0</v>
      </c>
      <c r="G91" s="148">
        <f t="shared" si="21"/>
        <v>0</v>
      </c>
      <c r="H91" s="167">
        <v>0</v>
      </c>
      <c r="I91" s="169">
        <v>0</v>
      </c>
      <c r="J91" s="148">
        <f t="shared" si="22"/>
        <v>0</v>
      </c>
    </row>
    <row r="92" spans="1:10" ht="15.6" x14ac:dyDescent="0.3">
      <c r="A92" s="5" t="s">
        <v>239</v>
      </c>
      <c r="B92" s="8"/>
      <c r="C92" s="5" t="s">
        <v>75</v>
      </c>
      <c r="D92" s="7" t="s">
        <v>234</v>
      </c>
      <c r="E92" s="167">
        <v>4723879</v>
      </c>
      <c r="F92" s="167">
        <v>0</v>
      </c>
      <c r="G92" s="148">
        <f t="shared" si="21"/>
        <v>4723879</v>
      </c>
      <c r="H92" s="167">
        <v>3098459</v>
      </c>
      <c r="I92" s="167">
        <v>0</v>
      </c>
      <c r="J92" s="148">
        <f t="shared" si="22"/>
        <v>3098459</v>
      </c>
    </row>
    <row r="93" spans="1:10" x14ac:dyDescent="0.3">
      <c r="A93" s="5" t="s">
        <v>240</v>
      </c>
      <c r="B93" s="8" t="s">
        <v>241</v>
      </c>
      <c r="C93" s="5" t="s">
        <v>28</v>
      </c>
      <c r="D93" s="7" t="s">
        <v>118</v>
      </c>
      <c r="E93" s="150">
        <f>E94+E95+E96</f>
        <v>0</v>
      </c>
      <c r="F93" s="150">
        <f t="shared" ref="F93:I93" si="29">F94+F95+F96</f>
        <v>332778202</v>
      </c>
      <c r="G93" s="148">
        <f t="shared" si="21"/>
        <v>332778202</v>
      </c>
      <c r="H93" s="150">
        <f t="shared" si="29"/>
        <v>0</v>
      </c>
      <c r="I93" s="150">
        <f t="shared" si="29"/>
        <v>340434250</v>
      </c>
      <c r="J93" s="148">
        <f t="shared" si="22"/>
        <v>340434250</v>
      </c>
    </row>
    <row r="94" spans="1:10" ht="15.6" x14ac:dyDescent="0.3">
      <c r="A94" s="5" t="s">
        <v>242</v>
      </c>
      <c r="B94" s="8"/>
      <c r="C94" s="5" t="s">
        <v>120</v>
      </c>
      <c r="D94" s="7" t="s">
        <v>230</v>
      </c>
      <c r="E94" s="167">
        <v>0</v>
      </c>
      <c r="F94" s="167">
        <v>73518824</v>
      </c>
      <c r="G94" s="148">
        <f t="shared" si="21"/>
        <v>73518824</v>
      </c>
      <c r="H94" s="167">
        <v>0</v>
      </c>
      <c r="I94" s="169">
        <v>83083008</v>
      </c>
      <c r="J94" s="148">
        <f t="shared" si="22"/>
        <v>83083008</v>
      </c>
    </row>
    <row r="95" spans="1:10" ht="15.6" x14ac:dyDescent="0.3">
      <c r="A95" s="5" t="s">
        <v>243</v>
      </c>
      <c r="B95" s="8"/>
      <c r="C95" s="5" t="s">
        <v>122</v>
      </c>
      <c r="D95" s="7" t="s">
        <v>232</v>
      </c>
      <c r="E95" s="167">
        <v>0</v>
      </c>
      <c r="F95" s="167">
        <v>0</v>
      </c>
      <c r="G95" s="148">
        <f t="shared" si="21"/>
        <v>0</v>
      </c>
      <c r="H95" s="167">
        <v>0</v>
      </c>
      <c r="I95" s="169">
        <v>0</v>
      </c>
      <c r="J95" s="148">
        <f t="shared" si="22"/>
        <v>0</v>
      </c>
    </row>
    <row r="96" spans="1:10" ht="15.6" x14ac:dyDescent="0.3">
      <c r="A96" s="5" t="s">
        <v>244</v>
      </c>
      <c r="B96" s="8"/>
      <c r="C96" s="5" t="s">
        <v>87</v>
      </c>
      <c r="D96" s="7" t="s">
        <v>234</v>
      </c>
      <c r="E96" s="167">
        <v>0</v>
      </c>
      <c r="F96" s="167">
        <v>259259378</v>
      </c>
      <c r="G96" s="148">
        <f t="shared" si="21"/>
        <v>259259378</v>
      </c>
      <c r="H96" s="167">
        <v>0</v>
      </c>
      <c r="I96" s="167">
        <v>257351242</v>
      </c>
      <c r="J96" s="148">
        <f t="shared" si="22"/>
        <v>257351242</v>
      </c>
    </row>
    <row r="97" spans="1:10" ht="15.6" x14ac:dyDescent="0.3">
      <c r="A97" s="1" t="s">
        <v>245</v>
      </c>
      <c r="B97" s="8"/>
      <c r="C97" s="1" t="s">
        <v>246</v>
      </c>
      <c r="D97" s="11" t="s">
        <v>247</v>
      </c>
      <c r="E97" s="167">
        <v>0</v>
      </c>
      <c r="F97" s="167">
        <v>1961479</v>
      </c>
      <c r="G97" s="148">
        <f t="shared" si="21"/>
        <v>1961479</v>
      </c>
      <c r="H97" s="168">
        <v>0</v>
      </c>
      <c r="I97" s="168">
        <v>2165371</v>
      </c>
      <c r="J97" s="148">
        <f t="shared" si="22"/>
        <v>2165371</v>
      </c>
    </row>
    <row r="98" spans="1:10" ht="15.6" x14ac:dyDescent="0.3">
      <c r="A98" s="1" t="s">
        <v>248</v>
      </c>
      <c r="B98" s="8"/>
      <c r="C98" s="1" t="s">
        <v>249</v>
      </c>
      <c r="D98" s="11" t="s">
        <v>250</v>
      </c>
      <c r="E98" s="167">
        <v>0</v>
      </c>
      <c r="F98" s="167">
        <v>0</v>
      </c>
      <c r="G98" s="148">
        <f t="shared" si="21"/>
        <v>0</v>
      </c>
      <c r="H98" s="168">
        <v>0</v>
      </c>
      <c r="I98" s="168">
        <v>0</v>
      </c>
      <c r="J98" s="148">
        <f t="shared" si="22"/>
        <v>0</v>
      </c>
    </row>
    <row r="99" spans="1:10" x14ac:dyDescent="0.3">
      <c r="A99" s="1" t="s">
        <v>251</v>
      </c>
      <c r="B99" s="8" t="s">
        <v>252</v>
      </c>
      <c r="C99" s="1" t="s">
        <v>253</v>
      </c>
      <c r="D99" s="11" t="s">
        <v>254</v>
      </c>
      <c r="E99" s="149">
        <f>E100+E101</f>
        <v>397164</v>
      </c>
      <c r="F99" s="149">
        <f t="shared" ref="F99:I99" si="30">F100+F101</f>
        <v>6488254</v>
      </c>
      <c r="G99" s="148">
        <f t="shared" si="21"/>
        <v>6885418</v>
      </c>
      <c r="H99" s="149">
        <f t="shared" si="30"/>
        <v>395139</v>
      </c>
      <c r="I99" s="149">
        <f t="shared" si="30"/>
        <v>6319281</v>
      </c>
      <c r="J99" s="148">
        <f t="shared" si="22"/>
        <v>6714420</v>
      </c>
    </row>
    <row r="100" spans="1:10" ht="15.6" x14ac:dyDescent="0.3">
      <c r="A100" s="5" t="s">
        <v>255</v>
      </c>
      <c r="B100" s="8"/>
      <c r="C100" s="5" t="s">
        <v>14</v>
      </c>
      <c r="D100" s="15" t="s">
        <v>256</v>
      </c>
      <c r="E100" s="167">
        <v>397164</v>
      </c>
      <c r="F100" s="167">
        <v>6139886</v>
      </c>
      <c r="G100" s="148">
        <f t="shared" si="21"/>
        <v>6537050</v>
      </c>
      <c r="H100" s="167">
        <v>395139</v>
      </c>
      <c r="I100" s="167">
        <v>5970913</v>
      </c>
      <c r="J100" s="148">
        <f t="shared" si="22"/>
        <v>6366052</v>
      </c>
    </row>
    <row r="101" spans="1:10" ht="15.6" x14ac:dyDescent="0.3">
      <c r="A101" s="5" t="s">
        <v>257</v>
      </c>
      <c r="B101" s="8"/>
      <c r="C101" s="5" t="s">
        <v>17</v>
      </c>
      <c r="D101" s="15" t="s">
        <v>258</v>
      </c>
      <c r="E101" s="167">
        <v>0</v>
      </c>
      <c r="F101" s="167">
        <v>348368</v>
      </c>
      <c r="G101" s="148">
        <f t="shared" si="21"/>
        <v>348368</v>
      </c>
      <c r="H101" s="167">
        <v>0</v>
      </c>
      <c r="I101" s="167">
        <v>348368</v>
      </c>
      <c r="J101" s="148">
        <f t="shared" si="22"/>
        <v>348368</v>
      </c>
    </row>
    <row r="102" spans="1:10" x14ac:dyDescent="0.3">
      <c r="A102" s="1" t="s">
        <v>259</v>
      </c>
      <c r="B102" s="8" t="s">
        <v>260</v>
      </c>
      <c r="C102" s="1" t="s">
        <v>261</v>
      </c>
      <c r="D102" s="11" t="s">
        <v>262</v>
      </c>
      <c r="E102" s="149">
        <f>E103+E104</f>
        <v>7569362</v>
      </c>
      <c r="F102" s="149">
        <f t="shared" ref="F102:I102" si="31">F103+F104</f>
        <v>25768008</v>
      </c>
      <c r="G102" s="148">
        <f t="shared" si="21"/>
        <v>33337370</v>
      </c>
      <c r="H102" s="149">
        <f t="shared" si="31"/>
        <v>6329045</v>
      </c>
      <c r="I102" s="149">
        <f t="shared" si="31"/>
        <v>27499122</v>
      </c>
      <c r="J102" s="148">
        <f t="shared" si="22"/>
        <v>33828167</v>
      </c>
    </row>
    <row r="103" spans="1:10" ht="15.6" x14ac:dyDescent="0.3">
      <c r="A103" s="5" t="s">
        <v>263</v>
      </c>
      <c r="B103" s="8"/>
      <c r="C103" s="5" t="s">
        <v>14</v>
      </c>
      <c r="D103" s="15" t="s">
        <v>264</v>
      </c>
      <c r="E103" s="167">
        <v>7569362</v>
      </c>
      <c r="F103" s="167">
        <v>24389847</v>
      </c>
      <c r="G103" s="148">
        <f t="shared" si="21"/>
        <v>31959209</v>
      </c>
      <c r="H103" s="167">
        <v>5534917</v>
      </c>
      <c r="I103" s="167">
        <v>24837975</v>
      </c>
      <c r="J103" s="148">
        <f t="shared" si="22"/>
        <v>30372892</v>
      </c>
    </row>
    <row r="104" spans="1:10" ht="15.6" x14ac:dyDescent="0.3">
      <c r="A104" s="5" t="s">
        <v>265</v>
      </c>
      <c r="B104" s="8"/>
      <c r="C104" s="5" t="s">
        <v>17</v>
      </c>
      <c r="D104" s="15" t="s">
        <v>266</v>
      </c>
      <c r="E104" s="167">
        <v>0</v>
      </c>
      <c r="F104" s="167">
        <v>1378161</v>
      </c>
      <c r="G104" s="148">
        <f t="shared" si="21"/>
        <v>1378161</v>
      </c>
      <c r="H104" s="167">
        <v>794128</v>
      </c>
      <c r="I104" s="167">
        <v>2661147</v>
      </c>
      <c r="J104" s="148">
        <f t="shared" si="22"/>
        <v>3455275</v>
      </c>
    </row>
    <row r="105" spans="1:10" x14ac:dyDescent="0.3">
      <c r="A105" s="1" t="s">
        <v>267</v>
      </c>
      <c r="B105" s="8" t="s">
        <v>268</v>
      </c>
      <c r="C105" s="1" t="s">
        <v>269</v>
      </c>
      <c r="D105" s="11" t="s">
        <v>270</v>
      </c>
      <c r="E105" s="149">
        <f>E106+E107+E108+E109+E110</f>
        <v>3695</v>
      </c>
      <c r="F105" s="149">
        <f t="shared" ref="F105:I105" si="32">F106+F107+F108+F109+F110</f>
        <v>48369339</v>
      </c>
      <c r="G105" s="148">
        <f t="shared" si="21"/>
        <v>48373034</v>
      </c>
      <c r="H105" s="149">
        <f t="shared" si="32"/>
        <v>1773</v>
      </c>
      <c r="I105" s="149">
        <f t="shared" si="32"/>
        <v>38212913</v>
      </c>
      <c r="J105" s="148">
        <f t="shared" si="22"/>
        <v>38214686</v>
      </c>
    </row>
    <row r="106" spans="1:10" ht="15.6" x14ac:dyDescent="0.3">
      <c r="A106" s="5" t="s">
        <v>271</v>
      </c>
      <c r="B106" s="8"/>
      <c r="C106" s="5" t="s">
        <v>14</v>
      </c>
      <c r="D106" s="15" t="s">
        <v>272</v>
      </c>
      <c r="E106" s="167">
        <v>0</v>
      </c>
      <c r="F106" s="167">
        <v>0</v>
      </c>
      <c r="G106" s="148">
        <f t="shared" si="21"/>
        <v>0</v>
      </c>
      <c r="H106" s="167">
        <v>0</v>
      </c>
      <c r="I106" s="167">
        <v>0</v>
      </c>
      <c r="J106" s="148">
        <f t="shared" si="22"/>
        <v>0</v>
      </c>
    </row>
    <row r="107" spans="1:10" ht="15.6" x14ac:dyDescent="0.3">
      <c r="A107" s="5" t="s">
        <v>273</v>
      </c>
      <c r="B107" s="8"/>
      <c r="C107" s="5" t="s">
        <v>17</v>
      </c>
      <c r="D107" s="15" t="s">
        <v>274</v>
      </c>
      <c r="E107" s="167">
        <v>0</v>
      </c>
      <c r="F107" s="167">
        <v>0</v>
      </c>
      <c r="G107" s="148">
        <f t="shared" si="21"/>
        <v>0</v>
      </c>
      <c r="H107" s="167">
        <v>0</v>
      </c>
      <c r="I107" s="167">
        <v>0</v>
      </c>
      <c r="J107" s="148">
        <f t="shared" si="22"/>
        <v>0</v>
      </c>
    </row>
    <row r="108" spans="1:10" ht="15.6" x14ac:dyDescent="0.3">
      <c r="A108" s="5" t="s">
        <v>275</v>
      </c>
      <c r="B108" s="8"/>
      <c r="C108" s="5" t="s">
        <v>28</v>
      </c>
      <c r="D108" s="7" t="s">
        <v>276</v>
      </c>
      <c r="E108" s="167">
        <v>3277</v>
      </c>
      <c r="F108" s="167">
        <v>78954</v>
      </c>
      <c r="G108" s="148">
        <f t="shared" si="21"/>
        <v>82231</v>
      </c>
      <c r="H108" s="167">
        <v>1355</v>
      </c>
      <c r="I108" s="167">
        <v>6775</v>
      </c>
      <c r="J108" s="148">
        <f t="shared" si="22"/>
        <v>8130</v>
      </c>
    </row>
    <row r="109" spans="1:10" ht="15.6" x14ac:dyDescent="0.3">
      <c r="A109" s="5" t="s">
        <v>277</v>
      </c>
      <c r="B109" s="8"/>
      <c r="C109" s="5" t="s">
        <v>182</v>
      </c>
      <c r="D109" s="15" t="s">
        <v>278</v>
      </c>
      <c r="E109" s="167">
        <v>0</v>
      </c>
      <c r="F109" s="167">
        <v>174517</v>
      </c>
      <c r="G109" s="148">
        <f t="shared" si="21"/>
        <v>174517</v>
      </c>
      <c r="H109" s="167">
        <v>0</v>
      </c>
      <c r="I109" s="167">
        <v>174450</v>
      </c>
      <c r="J109" s="148">
        <f t="shared" si="22"/>
        <v>174450</v>
      </c>
    </row>
    <row r="110" spans="1:10" ht="15.6" x14ac:dyDescent="0.3">
      <c r="A110" s="5" t="s">
        <v>279</v>
      </c>
      <c r="B110" s="8"/>
      <c r="C110" s="5" t="s">
        <v>186</v>
      </c>
      <c r="D110" s="15" t="s">
        <v>280</v>
      </c>
      <c r="E110" s="167">
        <v>418</v>
      </c>
      <c r="F110" s="167">
        <v>48115868</v>
      </c>
      <c r="G110" s="148">
        <f t="shared" si="21"/>
        <v>48116286</v>
      </c>
      <c r="H110" s="167">
        <v>418</v>
      </c>
      <c r="I110" s="167">
        <v>38031688</v>
      </c>
      <c r="J110" s="148">
        <f t="shared" si="22"/>
        <v>38032106</v>
      </c>
    </row>
    <row r="111" spans="1:10" x14ac:dyDescent="0.3">
      <c r="A111" s="1" t="s">
        <v>281</v>
      </c>
      <c r="B111" s="8" t="s">
        <v>282</v>
      </c>
      <c r="C111" s="1" t="s">
        <v>283</v>
      </c>
      <c r="D111" s="11" t="s">
        <v>284</v>
      </c>
      <c r="E111" s="149">
        <f>E112+E113+E114</f>
        <v>2568954</v>
      </c>
      <c r="F111" s="149">
        <f t="shared" ref="F111:I111" si="33">F112+F113+F114</f>
        <v>35521332</v>
      </c>
      <c r="G111" s="148">
        <f t="shared" si="21"/>
        <v>38090286</v>
      </c>
      <c r="H111" s="149">
        <f t="shared" si="33"/>
        <v>2766943</v>
      </c>
      <c r="I111" s="149">
        <f t="shared" si="33"/>
        <v>33719152</v>
      </c>
      <c r="J111" s="148">
        <f t="shared" si="22"/>
        <v>36486095</v>
      </c>
    </row>
    <row r="112" spans="1:10" ht="15.6" x14ac:dyDescent="0.3">
      <c r="A112" s="5" t="s">
        <v>285</v>
      </c>
      <c r="B112" s="8"/>
      <c r="C112" s="5" t="s">
        <v>14</v>
      </c>
      <c r="D112" s="15" t="s">
        <v>286</v>
      </c>
      <c r="E112" s="167">
        <v>0</v>
      </c>
      <c r="F112" s="167">
        <v>0</v>
      </c>
      <c r="G112" s="148">
        <f t="shared" si="21"/>
        <v>0</v>
      </c>
      <c r="H112" s="167">
        <v>0</v>
      </c>
      <c r="I112" s="167">
        <v>0</v>
      </c>
      <c r="J112" s="148">
        <f t="shared" si="22"/>
        <v>0</v>
      </c>
    </row>
    <row r="113" spans="1:10" ht="15.6" x14ac:dyDescent="0.3">
      <c r="A113" s="5" t="s">
        <v>287</v>
      </c>
      <c r="B113" s="8"/>
      <c r="C113" s="5" t="s">
        <v>17</v>
      </c>
      <c r="D113" s="15" t="s">
        <v>288</v>
      </c>
      <c r="E113" s="167">
        <v>1760499</v>
      </c>
      <c r="F113" s="167">
        <v>12076264</v>
      </c>
      <c r="G113" s="148">
        <f t="shared" si="21"/>
        <v>13836763</v>
      </c>
      <c r="H113" s="167">
        <v>2154791</v>
      </c>
      <c r="I113" s="167">
        <v>11483554</v>
      </c>
      <c r="J113" s="148">
        <f t="shared" si="22"/>
        <v>13638345</v>
      </c>
    </row>
    <row r="114" spans="1:10" ht="15.6" x14ac:dyDescent="0.3">
      <c r="A114" s="5" t="s">
        <v>289</v>
      </c>
      <c r="B114" s="8"/>
      <c r="C114" s="5" t="s">
        <v>28</v>
      </c>
      <c r="D114" s="15" t="s">
        <v>290</v>
      </c>
      <c r="E114" s="167">
        <f>808454+1</f>
        <v>808455</v>
      </c>
      <c r="F114" s="167">
        <v>23445068</v>
      </c>
      <c r="G114" s="148">
        <f t="shared" si="21"/>
        <v>24253523</v>
      </c>
      <c r="H114" s="167">
        <v>612152</v>
      </c>
      <c r="I114" s="167">
        <v>22235598</v>
      </c>
      <c r="J114" s="148">
        <f t="shared" si="22"/>
        <v>22847750</v>
      </c>
    </row>
    <row r="115" spans="1:10" ht="28.8" x14ac:dyDescent="0.3">
      <c r="A115" s="1" t="s">
        <v>291</v>
      </c>
      <c r="B115" s="8" t="s">
        <v>292</v>
      </c>
      <c r="C115" s="1" t="s">
        <v>293</v>
      </c>
      <c r="D115" s="11" t="s">
        <v>294</v>
      </c>
      <c r="E115" s="149">
        <f>E62+E82+E83+E84+E97+E98+E99+E102+E105+E111</f>
        <v>440708294</v>
      </c>
      <c r="F115" s="149">
        <f t="shared" ref="F115:I115" si="34">F62+F82+F83+F84+F97+F98+F99+F102+F105+F111</f>
        <v>1014226127</v>
      </c>
      <c r="G115" s="148">
        <f t="shared" si="21"/>
        <v>1454934421</v>
      </c>
      <c r="H115" s="149">
        <f t="shared" si="34"/>
        <v>433297592</v>
      </c>
      <c r="I115" s="149">
        <f t="shared" si="34"/>
        <v>1022217234</v>
      </c>
      <c r="J115" s="148">
        <f t="shared" si="22"/>
        <v>1455514826</v>
      </c>
    </row>
    <row r="116" spans="1:10" ht="15.6" x14ac:dyDescent="0.3">
      <c r="A116" s="1" t="s">
        <v>295</v>
      </c>
      <c r="B116" s="8"/>
      <c r="C116" s="1" t="s">
        <v>296</v>
      </c>
      <c r="D116" s="11" t="s">
        <v>157</v>
      </c>
      <c r="E116" s="168">
        <v>12991875</v>
      </c>
      <c r="F116" s="168">
        <v>219659950</v>
      </c>
      <c r="G116" s="148">
        <f t="shared" si="21"/>
        <v>232651825</v>
      </c>
      <c r="H116" s="168">
        <v>13375908</v>
      </c>
      <c r="I116" s="168">
        <v>208442495</v>
      </c>
      <c r="J116" s="148">
        <f t="shared" si="22"/>
        <v>221818403</v>
      </c>
    </row>
    <row r="117" spans="1:10" x14ac:dyDescent="0.3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zoomScale="87" zoomScaleNormal="100" workbookViewId="0">
      <selection activeCell="G86" sqref="G86:G87"/>
    </sheetView>
  </sheetViews>
  <sheetFormatPr defaultColWidth="7.33203125" defaultRowHeight="14.4" x14ac:dyDescent="0.3"/>
  <cols>
    <col min="2" max="2" width="17.88671875" customWidth="1"/>
    <col min="4" max="4" width="19.33203125" customWidth="1"/>
    <col min="5" max="16" width="16.6640625" customWidth="1"/>
  </cols>
  <sheetData>
    <row r="1" spans="1:16" ht="15.6" x14ac:dyDescent="0.3">
      <c r="A1" s="247" t="s">
        <v>298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16" x14ac:dyDescent="0.3">
      <c r="A2" s="242" t="s">
        <v>623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</row>
    <row r="3" spans="1:16" x14ac:dyDescent="0.3">
      <c r="A3" s="255" t="s">
        <v>299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</row>
    <row r="4" spans="1:16" x14ac:dyDescent="0.3">
      <c r="A4" s="260" t="s">
        <v>0</v>
      </c>
      <c r="B4" s="258" t="s">
        <v>1</v>
      </c>
      <c r="C4" s="258" t="s">
        <v>2</v>
      </c>
      <c r="D4" s="256" t="s">
        <v>3</v>
      </c>
      <c r="E4" s="251" t="s">
        <v>536</v>
      </c>
      <c r="F4" s="252"/>
      <c r="G4" s="252"/>
      <c r="H4" s="252"/>
      <c r="I4" s="252"/>
      <c r="J4" s="252"/>
      <c r="K4" s="253" t="s">
        <v>537</v>
      </c>
      <c r="L4" s="254"/>
      <c r="M4" s="254"/>
      <c r="N4" s="254"/>
      <c r="O4" s="254"/>
      <c r="P4" s="254"/>
    </row>
    <row r="5" spans="1:16" ht="33" customHeight="1" x14ac:dyDescent="0.3">
      <c r="A5" s="260"/>
      <c r="B5" s="258"/>
      <c r="C5" s="258"/>
      <c r="D5" s="256"/>
      <c r="E5" s="248" t="s">
        <v>301</v>
      </c>
      <c r="F5" s="249"/>
      <c r="G5" s="249"/>
      <c r="H5" s="250" t="s">
        <v>302</v>
      </c>
      <c r="I5" s="249"/>
      <c r="J5" s="249"/>
      <c r="K5" s="248" t="s">
        <v>301</v>
      </c>
      <c r="L5" s="249"/>
      <c r="M5" s="249"/>
      <c r="N5" s="250" t="s">
        <v>302</v>
      </c>
      <c r="O5" s="249"/>
      <c r="P5" s="249"/>
    </row>
    <row r="6" spans="1:16" x14ac:dyDescent="0.3">
      <c r="A6" s="261"/>
      <c r="B6" s="259"/>
      <c r="C6" s="259"/>
      <c r="D6" s="257"/>
      <c r="E6" s="24" t="s">
        <v>6</v>
      </c>
      <c r="F6" s="24" t="s">
        <v>303</v>
      </c>
      <c r="G6" s="24" t="s">
        <v>8</v>
      </c>
      <c r="H6" s="24" t="s">
        <v>6</v>
      </c>
      <c r="I6" s="24" t="s">
        <v>303</v>
      </c>
      <c r="J6" s="24" t="s">
        <v>8</v>
      </c>
      <c r="K6" s="24" t="s">
        <v>6</v>
      </c>
      <c r="L6" s="24" t="s">
        <v>303</v>
      </c>
      <c r="M6" s="24" t="s">
        <v>8</v>
      </c>
      <c r="N6" s="24" t="s">
        <v>6</v>
      </c>
      <c r="O6" s="24" t="s">
        <v>303</v>
      </c>
      <c r="P6" s="24" t="s">
        <v>8</v>
      </c>
    </row>
    <row r="7" spans="1:16" ht="27.6" x14ac:dyDescent="0.3">
      <c r="A7" s="1" t="s">
        <v>9</v>
      </c>
      <c r="B7" s="8" t="s">
        <v>606</v>
      </c>
      <c r="C7" s="1" t="s">
        <v>11</v>
      </c>
      <c r="D7" s="4" t="s">
        <v>304</v>
      </c>
      <c r="E7" s="149">
        <f>E8+E9+E10</f>
        <v>1623055</v>
      </c>
      <c r="F7" s="149">
        <f t="shared" ref="F7:O7" si="0">F8+F9+F10</f>
        <v>76374411</v>
      </c>
      <c r="G7" s="149">
        <f>E7+F7</f>
        <v>77997466</v>
      </c>
      <c r="H7" s="149">
        <f t="shared" si="0"/>
        <v>1494760</v>
      </c>
      <c r="I7" s="149">
        <f t="shared" si="0"/>
        <v>84543549</v>
      </c>
      <c r="J7" s="149">
        <f>H7+I7</f>
        <v>86038309</v>
      </c>
      <c r="K7" s="149">
        <f t="shared" si="0"/>
        <v>1623055</v>
      </c>
      <c r="L7" s="149">
        <f t="shared" si="0"/>
        <v>76374411</v>
      </c>
      <c r="M7" s="149">
        <f>K7+L7</f>
        <v>77997466</v>
      </c>
      <c r="N7" s="149">
        <f t="shared" si="0"/>
        <v>1494760</v>
      </c>
      <c r="O7" s="149">
        <f t="shared" si="0"/>
        <v>84543549</v>
      </c>
      <c r="P7" s="149">
        <f>N7+O7</f>
        <v>86038309</v>
      </c>
    </row>
    <row r="8" spans="1:16" x14ac:dyDescent="0.3">
      <c r="A8" s="5" t="s">
        <v>13</v>
      </c>
      <c r="B8" s="8"/>
      <c r="C8" s="5" t="s">
        <v>14</v>
      </c>
      <c r="D8" s="7" t="s">
        <v>99</v>
      </c>
      <c r="E8" s="143">
        <v>1559189</v>
      </c>
      <c r="F8" s="143">
        <v>766837</v>
      </c>
      <c r="G8" s="149">
        <f t="shared" ref="G8:G71" si="1">E8+F8</f>
        <v>2326026</v>
      </c>
      <c r="H8" s="143">
        <v>1434357</v>
      </c>
      <c r="I8" s="143">
        <v>728265</v>
      </c>
      <c r="J8" s="149">
        <f t="shared" ref="J8:J71" si="2">H8+I8</f>
        <v>2162622</v>
      </c>
      <c r="K8" s="143">
        <v>1559189</v>
      </c>
      <c r="L8" s="143">
        <v>766837</v>
      </c>
      <c r="M8" s="149">
        <f t="shared" ref="M8:M71" si="3">K8+L8</f>
        <v>2326026</v>
      </c>
      <c r="N8" s="143">
        <v>1434357</v>
      </c>
      <c r="O8" s="143">
        <v>728265</v>
      </c>
      <c r="P8" s="149">
        <f t="shared" ref="P8:P71" si="4">N8+O8</f>
        <v>2162622</v>
      </c>
    </row>
    <row r="9" spans="1:16" ht="27.6" x14ac:dyDescent="0.3">
      <c r="A9" s="5" t="s">
        <v>16</v>
      </c>
      <c r="B9" s="8"/>
      <c r="C9" s="5" t="s">
        <v>17</v>
      </c>
      <c r="D9" s="7" t="s">
        <v>110</v>
      </c>
      <c r="E9" s="143">
        <v>63866</v>
      </c>
      <c r="F9" s="143">
        <v>0</v>
      </c>
      <c r="G9" s="149">
        <f t="shared" si="1"/>
        <v>63866</v>
      </c>
      <c r="H9" s="143">
        <v>60403</v>
      </c>
      <c r="I9" s="143">
        <v>0</v>
      </c>
      <c r="J9" s="149">
        <f t="shared" si="2"/>
        <v>60403</v>
      </c>
      <c r="K9" s="143">
        <v>63866</v>
      </c>
      <c r="L9" s="143">
        <v>0</v>
      </c>
      <c r="M9" s="149">
        <f t="shared" si="3"/>
        <v>63866</v>
      </c>
      <c r="N9" s="143">
        <v>60403</v>
      </c>
      <c r="O9" s="143">
        <v>0</v>
      </c>
      <c r="P9" s="149">
        <f t="shared" si="4"/>
        <v>60403</v>
      </c>
    </row>
    <row r="10" spans="1:16" x14ac:dyDescent="0.3">
      <c r="A10" s="5" t="s">
        <v>19</v>
      </c>
      <c r="B10" s="8"/>
      <c r="C10" s="5" t="s">
        <v>28</v>
      </c>
      <c r="D10" s="7" t="s">
        <v>118</v>
      </c>
      <c r="E10" s="143">
        <v>0</v>
      </c>
      <c r="F10" s="143">
        <v>75607574</v>
      </c>
      <c r="G10" s="149">
        <f t="shared" si="1"/>
        <v>75607574</v>
      </c>
      <c r="H10" s="143">
        <v>0</v>
      </c>
      <c r="I10" s="143">
        <v>83815284</v>
      </c>
      <c r="J10" s="149">
        <f t="shared" si="2"/>
        <v>83815284</v>
      </c>
      <c r="K10" s="143">
        <v>0</v>
      </c>
      <c r="L10" s="143">
        <v>75607574</v>
      </c>
      <c r="M10" s="149">
        <f t="shared" si="3"/>
        <v>75607574</v>
      </c>
      <c r="N10" s="143">
        <v>0</v>
      </c>
      <c r="O10" s="143">
        <v>83815284</v>
      </c>
      <c r="P10" s="149">
        <f t="shared" si="4"/>
        <v>83815284</v>
      </c>
    </row>
    <row r="11" spans="1:16" ht="27.6" x14ac:dyDescent="0.3">
      <c r="A11" s="1" t="s">
        <v>23</v>
      </c>
      <c r="B11" s="8" t="s">
        <v>305</v>
      </c>
      <c r="C11" s="1" t="s">
        <v>21</v>
      </c>
      <c r="D11" s="4" t="s">
        <v>306</v>
      </c>
      <c r="E11" s="149">
        <f>SUM(E12:E18)</f>
        <v>-925724</v>
      </c>
      <c r="F11" s="149">
        <f t="shared" ref="F11:O11" si="5">SUM(F12:F18)</f>
        <v>-63757282</v>
      </c>
      <c r="G11" s="149">
        <f t="shared" si="1"/>
        <v>-64683006</v>
      </c>
      <c r="H11" s="149">
        <f t="shared" si="5"/>
        <v>236545</v>
      </c>
      <c r="I11" s="149">
        <f t="shared" si="5"/>
        <v>-71438378</v>
      </c>
      <c r="J11" s="149">
        <f t="shared" si="2"/>
        <v>-71201833</v>
      </c>
      <c r="K11" s="149">
        <f t="shared" si="5"/>
        <v>-925724</v>
      </c>
      <c r="L11" s="149">
        <f t="shared" si="5"/>
        <v>-63757282</v>
      </c>
      <c r="M11" s="149">
        <f t="shared" si="3"/>
        <v>-64683006</v>
      </c>
      <c r="N11" s="149">
        <f t="shared" si="5"/>
        <v>236545</v>
      </c>
      <c r="O11" s="149">
        <f t="shared" si="5"/>
        <v>-71438378</v>
      </c>
      <c r="P11" s="149">
        <f t="shared" si="4"/>
        <v>-71201833</v>
      </c>
    </row>
    <row r="12" spans="1:16" x14ac:dyDescent="0.3">
      <c r="A12" s="5" t="s">
        <v>25</v>
      </c>
      <c r="B12" s="8"/>
      <c r="C12" s="5" t="s">
        <v>14</v>
      </c>
      <c r="D12" s="7" t="s">
        <v>307</v>
      </c>
      <c r="E12" s="143">
        <v>-440246</v>
      </c>
      <c r="F12" s="143">
        <v>-42227731</v>
      </c>
      <c r="G12" s="149">
        <f t="shared" si="1"/>
        <v>-42667977</v>
      </c>
      <c r="H12" s="143">
        <v>-620117</v>
      </c>
      <c r="I12" s="143">
        <v>-49871362</v>
      </c>
      <c r="J12" s="149">
        <f t="shared" si="2"/>
        <v>-50491479</v>
      </c>
      <c r="K12" s="143">
        <v>-440246</v>
      </c>
      <c r="L12" s="143">
        <v>-42227731</v>
      </c>
      <c r="M12" s="149">
        <f t="shared" si="3"/>
        <v>-42667977</v>
      </c>
      <c r="N12" s="143">
        <v>-620117</v>
      </c>
      <c r="O12" s="143">
        <v>-49871362</v>
      </c>
      <c r="P12" s="149">
        <f t="shared" si="4"/>
        <v>-50491479</v>
      </c>
    </row>
    <row r="13" spans="1:16" x14ac:dyDescent="0.3">
      <c r="A13" s="5" t="s">
        <v>27</v>
      </c>
      <c r="B13" s="8"/>
      <c r="C13" s="5" t="s">
        <v>17</v>
      </c>
      <c r="D13" s="7" t="s">
        <v>308</v>
      </c>
      <c r="E13" s="143">
        <v>-2807</v>
      </c>
      <c r="F13" s="143">
        <v>-7587877</v>
      </c>
      <c r="G13" s="149">
        <f t="shared" si="1"/>
        <v>-7590684</v>
      </c>
      <c r="H13" s="143">
        <v>-58846</v>
      </c>
      <c r="I13" s="143">
        <v>-8456035</v>
      </c>
      <c r="J13" s="149">
        <f t="shared" si="2"/>
        <v>-8514881</v>
      </c>
      <c r="K13" s="143">
        <v>-2807</v>
      </c>
      <c r="L13" s="143">
        <v>-7587877</v>
      </c>
      <c r="M13" s="149">
        <f t="shared" si="3"/>
        <v>-7590684</v>
      </c>
      <c r="N13" s="143">
        <v>-58846</v>
      </c>
      <c r="O13" s="143">
        <v>-8456035</v>
      </c>
      <c r="P13" s="149">
        <f t="shared" si="4"/>
        <v>-8514881</v>
      </c>
    </row>
    <row r="14" spans="1:16" ht="27.6" x14ac:dyDescent="0.3">
      <c r="A14" s="5" t="s">
        <v>30</v>
      </c>
      <c r="B14" s="8"/>
      <c r="C14" s="5" t="s">
        <v>28</v>
      </c>
      <c r="D14" s="7" t="s">
        <v>309</v>
      </c>
      <c r="E14" s="143">
        <v>0</v>
      </c>
      <c r="F14" s="143">
        <v>-7987286</v>
      </c>
      <c r="G14" s="149">
        <f t="shared" si="1"/>
        <v>-7987286</v>
      </c>
      <c r="H14" s="143">
        <v>0</v>
      </c>
      <c r="I14" s="143">
        <v>-7816441</v>
      </c>
      <c r="J14" s="149">
        <f t="shared" si="2"/>
        <v>-7816441</v>
      </c>
      <c r="K14" s="143">
        <v>0</v>
      </c>
      <c r="L14" s="143">
        <v>-7987286</v>
      </c>
      <c r="M14" s="149">
        <f t="shared" si="3"/>
        <v>-7987286</v>
      </c>
      <c r="N14" s="143">
        <v>0</v>
      </c>
      <c r="O14" s="143">
        <v>-7816441</v>
      </c>
      <c r="P14" s="149">
        <f t="shared" si="4"/>
        <v>-7816441</v>
      </c>
    </row>
    <row r="15" spans="1:16" ht="27.6" x14ac:dyDescent="0.3">
      <c r="A15" s="5" t="s">
        <v>34</v>
      </c>
      <c r="B15" s="8"/>
      <c r="C15" s="5" t="s">
        <v>182</v>
      </c>
      <c r="D15" s="7" t="s">
        <v>310</v>
      </c>
      <c r="E15" s="143">
        <v>-669016</v>
      </c>
      <c r="F15" s="143">
        <v>-12704857</v>
      </c>
      <c r="G15" s="149">
        <f t="shared" si="1"/>
        <v>-13373873</v>
      </c>
      <c r="H15" s="143">
        <v>-545127</v>
      </c>
      <c r="I15" s="143">
        <v>-14859864</v>
      </c>
      <c r="J15" s="149">
        <f t="shared" si="2"/>
        <v>-15404991</v>
      </c>
      <c r="K15" s="143">
        <v>-669016</v>
      </c>
      <c r="L15" s="143">
        <v>-12704857</v>
      </c>
      <c r="M15" s="149">
        <f t="shared" si="3"/>
        <v>-13373873</v>
      </c>
      <c r="N15" s="143">
        <v>-545127</v>
      </c>
      <c r="O15" s="143">
        <v>-14859864</v>
      </c>
      <c r="P15" s="149">
        <f t="shared" si="4"/>
        <v>-15404991</v>
      </c>
    </row>
    <row r="16" spans="1:16" ht="27.6" x14ac:dyDescent="0.3">
      <c r="A16" s="5" t="s">
        <v>37</v>
      </c>
      <c r="B16" s="8"/>
      <c r="C16" s="5" t="s">
        <v>186</v>
      </c>
      <c r="D16" s="7" t="s">
        <v>311</v>
      </c>
      <c r="E16" s="143">
        <v>0</v>
      </c>
      <c r="F16" s="143">
        <v>0</v>
      </c>
      <c r="G16" s="149">
        <f t="shared" si="1"/>
        <v>0</v>
      </c>
      <c r="H16" s="143">
        <v>0</v>
      </c>
      <c r="I16" s="143">
        <v>0</v>
      </c>
      <c r="J16" s="149">
        <f t="shared" si="2"/>
        <v>0</v>
      </c>
      <c r="K16" s="143">
        <v>0</v>
      </c>
      <c r="L16" s="143">
        <v>0</v>
      </c>
      <c r="M16" s="149">
        <f t="shared" si="3"/>
        <v>0</v>
      </c>
      <c r="N16" s="143">
        <v>0</v>
      </c>
      <c r="O16" s="143">
        <v>0</v>
      </c>
      <c r="P16" s="149">
        <f t="shared" si="4"/>
        <v>0</v>
      </c>
    </row>
    <row r="17" spans="1:16" ht="41.4" x14ac:dyDescent="0.3">
      <c r="A17" s="5" t="s">
        <v>41</v>
      </c>
      <c r="B17" s="8"/>
      <c r="C17" s="5" t="s">
        <v>199</v>
      </c>
      <c r="D17" s="7" t="s">
        <v>312</v>
      </c>
      <c r="E17" s="143">
        <v>0</v>
      </c>
      <c r="F17" s="143">
        <v>-911883</v>
      </c>
      <c r="G17" s="149">
        <f t="shared" si="1"/>
        <v>-911883</v>
      </c>
      <c r="H17" s="143">
        <v>1750464</v>
      </c>
      <c r="I17" s="143">
        <v>-148430</v>
      </c>
      <c r="J17" s="149">
        <f t="shared" si="2"/>
        <v>1602034</v>
      </c>
      <c r="K17" s="143">
        <v>0</v>
      </c>
      <c r="L17" s="143">
        <v>-911883</v>
      </c>
      <c r="M17" s="149">
        <f t="shared" si="3"/>
        <v>-911883</v>
      </c>
      <c r="N17" s="143">
        <v>1750464</v>
      </c>
      <c r="O17" s="143">
        <v>-148430</v>
      </c>
      <c r="P17" s="149">
        <f t="shared" si="4"/>
        <v>1602034</v>
      </c>
    </row>
    <row r="18" spans="1:16" ht="27.6" x14ac:dyDescent="0.3">
      <c r="A18" s="5" t="s">
        <v>43</v>
      </c>
      <c r="B18" s="8"/>
      <c r="C18" s="5" t="s">
        <v>209</v>
      </c>
      <c r="D18" s="7" t="s">
        <v>313</v>
      </c>
      <c r="E18" s="143">
        <v>186345</v>
      </c>
      <c r="F18" s="143">
        <v>7662352</v>
      </c>
      <c r="G18" s="149">
        <f t="shared" si="1"/>
        <v>7848697</v>
      </c>
      <c r="H18" s="143">
        <v>-289829</v>
      </c>
      <c r="I18" s="143">
        <v>9713754</v>
      </c>
      <c r="J18" s="149">
        <f t="shared" si="2"/>
        <v>9423925</v>
      </c>
      <c r="K18" s="143">
        <v>186345</v>
      </c>
      <c r="L18" s="143">
        <v>7662352</v>
      </c>
      <c r="M18" s="149">
        <f t="shared" si="3"/>
        <v>7848697</v>
      </c>
      <c r="N18" s="143">
        <v>-289829</v>
      </c>
      <c r="O18" s="143">
        <v>9713754</v>
      </c>
      <c r="P18" s="149">
        <f t="shared" si="4"/>
        <v>9423925</v>
      </c>
    </row>
    <row r="19" spans="1:16" ht="41.4" x14ac:dyDescent="0.3">
      <c r="A19" s="1" t="s">
        <v>45</v>
      </c>
      <c r="B19" s="8" t="s">
        <v>314</v>
      </c>
      <c r="C19" s="1" t="s">
        <v>32</v>
      </c>
      <c r="D19" s="4" t="s">
        <v>315</v>
      </c>
      <c r="E19" s="149">
        <f>E20+E21</f>
        <v>0</v>
      </c>
      <c r="F19" s="149">
        <f t="shared" ref="F19:O19" si="6">F20+F21</f>
        <v>-4923683</v>
      </c>
      <c r="G19" s="149">
        <f t="shared" si="1"/>
        <v>-4923683</v>
      </c>
      <c r="H19" s="149">
        <f t="shared" si="6"/>
        <v>-367</v>
      </c>
      <c r="I19" s="149">
        <f t="shared" si="6"/>
        <v>-6234939</v>
      </c>
      <c r="J19" s="149">
        <f t="shared" si="2"/>
        <v>-6235306</v>
      </c>
      <c r="K19" s="149">
        <f t="shared" si="6"/>
        <v>0</v>
      </c>
      <c r="L19" s="149">
        <f t="shared" si="6"/>
        <v>-4923683</v>
      </c>
      <c r="M19" s="149">
        <f t="shared" si="3"/>
        <v>-4923683</v>
      </c>
      <c r="N19" s="149">
        <f t="shared" si="6"/>
        <v>-367</v>
      </c>
      <c r="O19" s="149">
        <f t="shared" si="6"/>
        <v>-6234939</v>
      </c>
      <c r="P19" s="149">
        <f t="shared" si="4"/>
        <v>-6235306</v>
      </c>
    </row>
    <row r="20" spans="1:16" ht="27.6" x14ac:dyDescent="0.3">
      <c r="A20" s="5" t="s">
        <v>47</v>
      </c>
      <c r="B20" s="8"/>
      <c r="C20" s="5" t="s">
        <v>14</v>
      </c>
      <c r="D20" s="7" t="s">
        <v>316</v>
      </c>
      <c r="E20" s="143">
        <v>0</v>
      </c>
      <c r="F20" s="143">
        <v>4456597</v>
      </c>
      <c r="G20" s="149">
        <f t="shared" si="1"/>
        <v>4456597</v>
      </c>
      <c r="H20" s="143">
        <v>-367</v>
      </c>
      <c r="I20" s="143">
        <v>4443404</v>
      </c>
      <c r="J20" s="149">
        <f t="shared" si="2"/>
        <v>4443037</v>
      </c>
      <c r="K20" s="143">
        <v>0</v>
      </c>
      <c r="L20" s="143">
        <v>4456597</v>
      </c>
      <c r="M20" s="149">
        <f t="shared" si="3"/>
        <v>4456597</v>
      </c>
      <c r="N20" s="143">
        <v>-367</v>
      </c>
      <c r="O20" s="143">
        <v>4443404</v>
      </c>
      <c r="P20" s="149">
        <f t="shared" si="4"/>
        <v>4443037</v>
      </c>
    </row>
    <row r="21" spans="1:16" ht="27.6" x14ac:dyDescent="0.3">
      <c r="A21" s="5" t="s">
        <v>51</v>
      </c>
      <c r="B21" s="8"/>
      <c r="C21" s="5" t="s">
        <v>17</v>
      </c>
      <c r="D21" s="7" t="s">
        <v>317</v>
      </c>
      <c r="E21" s="143">
        <v>0</v>
      </c>
      <c r="F21" s="143">
        <v>-9380280</v>
      </c>
      <c r="G21" s="149">
        <f t="shared" si="1"/>
        <v>-9380280</v>
      </c>
      <c r="H21" s="143">
        <v>0</v>
      </c>
      <c r="I21" s="143">
        <v>-10678343</v>
      </c>
      <c r="J21" s="149">
        <f t="shared" si="2"/>
        <v>-10678343</v>
      </c>
      <c r="K21" s="143">
        <v>0</v>
      </c>
      <c r="L21" s="143">
        <v>-9380280</v>
      </c>
      <c r="M21" s="149">
        <f t="shared" si="3"/>
        <v>-9380280</v>
      </c>
      <c r="N21" s="143">
        <v>0</v>
      </c>
      <c r="O21" s="143">
        <v>-10678343</v>
      </c>
      <c r="P21" s="149">
        <f t="shared" si="4"/>
        <v>-10678343</v>
      </c>
    </row>
    <row r="22" spans="1:16" ht="27.6" x14ac:dyDescent="0.3">
      <c r="A22" s="1" t="s">
        <v>54</v>
      </c>
      <c r="B22" s="8" t="s">
        <v>318</v>
      </c>
      <c r="C22" s="1" t="s">
        <v>95</v>
      </c>
      <c r="D22" s="4" t="s">
        <v>319</v>
      </c>
      <c r="E22" s="149">
        <f>E7+E11+E19</f>
        <v>697331</v>
      </c>
      <c r="F22" s="149">
        <f t="shared" ref="F22:O22" si="7">F7+F11+F19</f>
        <v>7693446</v>
      </c>
      <c r="G22" s="149">
        <f t="shared" si="1"/>
        <v>8390777</v>
      </c>
      <c r="H22" s="149">
        <f t="shared" si="7"/>
        <v>1730938</v>
      </c>
      <c r="I22" s="149">
        <f t="shared" si="7"/>
        <v>6870232</v>
      </c>
      <c r="J22" s="149">
        <f t="shared" si="2"/>
        <v>8601170</v>
      </c>
      <c r="K22" s="149">
        <f t="shared" si="7"/>
        <v>697331</v>
      </c>
      <c r="L22" s="149">
        <f t="shared" si="7"/>
        <v>7693446</v>
      </c>
      <c r="M22" s="149">
        <f t="shared" si="3"/>
        <v>8390777</v>
      </c>
      <c r="N22" s="149">
        <f t="shared" si="7"/>
        <v>1730938</v>
      </c>
      <c r="O22" s="149">
        <f t="shared" si="7"/>
        <v>6870232</v>
      </c>
      <c r="P22" s="149">
        <f t="shared" si="4"/>
        <v>8601170</v>
      </c>
    </row>
    <row r="23" spans="1:16" ht="19.2" x14ac:dyDescent="0.3">
      <c r="A23" s="1" t="s">
        <v>57</v>
      </c>
      <c r="B23" s="8" t="s">
        <v>320</v>
      </c>
      <c r="C23" s="1" t="s">
        <v>125</v>
      </c>
      <c r="D23" s="4" t="s">
        <v>321</v>
      </c>
      <c r="E23" s="149">
        <f>E24+E29+E30+E31+E32+E33+E37+E38+E39+E40</f>
        <v>6031872</v>
      </c>
      <c r="F23" s="149">
        <f t="shared" ref="F23:O23" si="8">F24+F29+F30+F31+F32+F33+F37+F38+F39+F40</f>
        <v>8178195</v>
      </c>
      <c r="G23" s="149">
        <f t="shared" si="1"/>
        <v>14210067</v>
      </c>
      <c r="H23" s="149">
        <f t="shared" si="8"/>
        <v>3145804</v>
      </c>
      <c r="I23" s="149">
        <f t="shared" si="8"/>
        <v>7166257</v>
      </c>
      <c r="J23" s="149">
        <f t="shared" si="2"/>
        <v>10312061</v>
      </c>
      <c r="K23" s="149">
        <f t="shared" si="8"/>
        <v>6031872</v>
      </c>
      <c r="L23" s="149">
        <f t="shared" si="8"/>
        <v>8178195</v>
      </c>
      <c r="M23" s="149">
        <f t="shared" si="3"/>
        <v>14210067</v>
      </c>
      <c r="N23" s="149">
        <f t="shared" si="8"/>
        <v>3145804</v>
      </c>
      <c r="O23" s="149">
        <f t="shared" si="8"/>
        <v>7166257</v>
      </c>
      <c r="P23" s="149">
        <f t="shared" si="4"/>
        <v>10312061</v>
      </c>
    </row>
    <row r="24" spans="1:16" ht="41.4" x14ac:dyDescent="0.3">
      <c r="A24" s="5" t="s">
        <v>60</v>
      </c>
      <c r="B24" s="8" t="s">
        <v>322</v>
      </c>
      <c r="C24" s="5" t="s">
        <v>14</v>
      </c>
      <c r="D24" s="7" t="s">
        <v>323</v>
      </c>
      <c r="E24" s="150">
        <f>SUM(E25:E28)</f>
        <v>0</v>
      </c>
      <c r="F24" s="150">
        <f t="shared" ref="F24:O24" si="9">SUM(F25:F28)</f>
        <v>953149</v>
      </c>
      <c r="G24" s="149">
        <f t="shared" si="1"/>
        <v>953149</v>
      </c>
      <c r="H24" s="150">
        <f t="shared" si="9"/>
        <v>0</v>
      </c>
      <c r="I24" s="150">
        <f t="shared" si="9"/>
        <v>1106234</v>
      </c>
      <c r="J24" s="149">
        <f t="shared" si="2"/>
        <v>1106234</v>
      </c>
      <c r="K24" s="150">
        <f t="shared" si="9"/>
        <v>0</v>
      </c>
      <c r="L24" s="150">
        <f t="shared" si="9"/>
        <v>953149</v>
      </c>
      <c r="M24" s="149">
        <f t="shared" si="3"/>
        <v>953149</v>
      </c>
      <c r="N24" s="150">
        <f t="shared" si="9"/>
        <v>0</v>
      </c>
      <c r="O24" s="150">
        <f t="shared" si="9"/>
        <v>1106234</v>
      </c>
      <c r="P24" s="149">
        <f t="shared" si="4"/>
        <v>1106234</v>
      </c>
    </row>
    <row r="25" spans="1:16" ht="27.6" x14ac:dyDescent="0.3">
      <c r="A25" s="5" t="s">
        <v>63</v>
      </c>
      <c r="B25" s="8"/>
      <c r="C25" s="5" t="s">
        <v>101</v>
      </c>
      <c r="D25" s="7" t="s">
        <v>324</v>
      </c>
      <c r="E25" s="143">
        <v>0</v>
      </c>
      <c r="F25" s="143">
        <v>878957</v>
      </c>
      <c r="G25" s="149">
        <f t="shared" si="1"/>
        <v>878957</v>
      </c>
      <c r="H25" s="143">
        <v>0</v>
      </c>
      <c r="I25" s="143">
        <v>925804</v>
      </c>
      <c r="J25" s="149">
        <f t="shared" si="2"/>
        <v>925804</v>
      </c>
      <c r="K25" s="143">
        <v>0</v>
      </c>
      <c r="L25" s="143">
        <v>878957</v>
      </c>
      <c r="M25" s="149">
        <f t="shared" si="3"/>
        <v>878957</v>
      </c>
      <c r="N25" s="143">
        <v>0</v>
      </c>
      <c r="O25" s="143">
        <v>925804</v>
      </c>
      <c r="P25" s="149">
        <f t="shared" si="4"/>
        <v>925804</v>
      </c>
    </row>
    <row r="26" spans="1:16" ht="55.2" x14ac:dyDescent="0.3">
      <c r="A26" s="5" t="s">
        <v>66</v>
      </c>
      <c r="B26" s="8"/>
      <c r="C26" s="5" t="s">
        <v>104</v>
      </c>
      <c r="D26" s="7" t="s">
        <v>325</v>
      </c>
      <c r="E26" s="143">
        <v>0</v>
      </c>
      <c r="F26" s="143">
        <v>74192</v>
      </c>
      <c r="G26" s="149">
        <f t="shared" si="1"/>
        <v>74192</v>
      </c>
      <c r="H26" s="143">
        <v>0</v>
      </c>
      <c r="I26" s="143">
        <v>180430</v>
      </c>
      <c r="J26" s="149">
        <f t="shared" si="2"/>
        <v>180430</v>
      </c>
      <c r="K26" s="143">
        <v>0</v>
      </c>
      <c r="L26" s="143">
        <v>74192</v>
      </c>
      <c r="M26" s="149">
        <f t="shared" si="3"/>
        <v>74192</v>
      </c>
      <c r="N26" s="143">
        <v>0</v>
      </c>
      <c r="O26" s="143">
        <v>180430</v>
      </c>
      <c r="P26" s="149">
        <f t="shared" si="4"/>
        <v>180430</v>
      </c>
    </row>
    <row r="27" spans="1:16" ht="69" x14ac:dyDescent="0.3">
      <c r="A27" s="5" t="s">
        <v>69</v>
      </c>
      <c r="B27" s="8"/>
      <c r="C27" s="5" t="s">
        <v>61</v>
      </c>
      <c r="D27" s="7" t="s">
        <v>326</v>
      </c>
      <c r="E27" s="143">
        <v>0</v>
      </c>
      <c r="F27" s="143">
        <v>0</v>
      </c>
      <c r="G27" s="149">
        <f t="shared" si="1"/>
        <v>0</v>
      </c>
      <c r="H27" s="143">
        <v>0</v>
      </c>
      <c r="I27" s="143">
        <v>0</v>
      </c>
      <c r="J27" s="149">
        <f t="shared" si="2"/>
        <v>0</v>
      </c>
      <c r="K27" s="143">
        <v>0</v>
      </c>
      <c r="L27" s="143">
        <v>0</v>
      </c>
      <c r="M27" s="149">
        <f t="shared" si="3"/>
        <v>0</v>
      </c>
      <c r="N27" s="143">
        <v>0</v>
      </c>
      <c r="O27" s="143">
        <v>0</v>
      </c>
      <c r="P27" s="149">
        <f t="shared" si="4"/>
        <v>0</v>
      </c>
    </row>
    <row r="28" spans="1:16" ht="55.2" x14ac:dyDescent="0.3">
      <c r="A28" s="5" t="s">
        <v>72</v>
      </c>
      <c r="B28" s="8"/>
      <c r="C28" s="5" t="s">
        <v>64</v>
      </c>
      <c r="D28" s="7" t="s">
        <v>327</v>
      </c>
      <c r="E28" s="143">
        <v>0</v>
      </c>
      <c r="F28" s="143">
        <v>0</v>
      </c>
      <c r="G28" s="149">
        <f t="shared" si="1"/>
        <v>0</v>
      </c>
      <c r="H28" s="143">
        <v>0</v>
      </c>
      <c r="I28" s="143">
        <v>0</v>
      </c>
      <c r="J28" s="149">
        <f t="shared" si="2"/>
        <v>0</v>
      </c>
      <c r="K28" s="143">
        <v>0</v>
      </c>
      <c r="L28" s="143">
        <v>0</v>
      </c>
      <c r="M28" s="149">
        <f t="shared" si="3"/>
        <v>0</v>
      </c>
      <c r="N28" s="143">
        <v>0</v>
      </c>
      <c r="O28" s="143">
        <v>0</v>
      </c>
      <c r="P28" s="149">
        <f t="shared" si="4"/>
        <v>0</v>
      </c>
    </row>
    <row r="29" spans="1:16" ht="41.4" x14ac:dyDescent="0.3">
      <c r="A29" s="5" t="s">
        <v>74</v>
      </c>
      <c r="B29" s="8"/>
      <c r="C29" s="5" t="s">
        <v>17</v>
      </c>
      <c r="D29" s="7" t="s">
        <v>328</v>
      </c>
      <c r="E29" s="143">
        <v>2842918</v>
      </c>
      <c r="F29" s="143">
        <v>2718150</v>
      </c>
      <c r="G29" s="149">
        <f t="shared" si="1"/>
        <v>5561068</v>
      </c>
      <c r="H29" s="143">
        <v>2552556</v>
      </c>
      <c r="I29" s="143">
        <v>3812285</v>
      </c>
      <c r="J29" s="149">
        <f t="shared" si="2"/>
        <v>6364841</v>
      </c>
      <c r="K29" s="143">
        <v>2842918</v>
      </c>
      <c r="L29" s="143">
        <v>2718150</v>
      </c>
      <c r="M29" s="149">
        <f t="shared" si="3"/>
        <v>5561068</v>
      </c>
      <c r="N29" s="143">
        <v>2552556</v>
      </c>
      <c r="O29" s="143">
        <v>3812285</v>
      </c>
      <c r="P29" s="149">
        <f t="shared" si="4"/>
        <v>6364841</v>
      </c>
    </row>
    <row r="30" spans="1:16" x14ac:dyDescent="0.3">
      <c r="A30" s="5" t="s">
        <v>77</v>
      </c>
      <c r="B30" s="8"/>
      <c r="C30" s="5" t="s">
        <v>28</v>
      </c>
      <c r="D30" s="7" t="s">
        <v>329</v>
      </c>
      <c r="E30" s="143">
        <v>0</v>
      </c>
      <c r="F30" s="143">
        <v>0</v>
      </c>
      <c r="G30" s="149">
        <f t="shared" si="1"/>
        <v>0</v>
      </c>
      <c r="H30" s="143">
        <v>0</v>
      </c>
      <c r="I30" s="143">
        <v>0</v>
      </c>
      <c r="J30" s="149">
        <f t="shared" si="2"/>
        <v>0</v>
      </c>
      <c r="K30" s="143">
        <v>0</v>
      </c>
      <c r="L30" s="143">
        <v>0</v>
      </c>
      <c r="M30" s="149">
        <f t="shared" si="3"/>
        <v>0</v>
      </c>
      <c r="N30" s="143">
        <v>0</v>
      </c>
      <c r="O30" s="143">
        <v>0</v>
      </c>
      <c r="P30" s="149">
        <f t="shared" si="4"/>
        <v>0</v>
      </c>
    </row>
    <row r="31" spans="1:16" x14ac:dyDescent="0.3">
      <c r="A31" s="5" t="s">
        <v>79</v>
      </c>
      <c r="B31" s="8"/>
      <c r="C31" s="5" t="s">
        <v>182</v>
      </c>
      <c r="D31" s="7" t="s">
        <v>330</v>
      </c>
      <c r="E31" s="143">
        <v>65447</v>
      </c>
      <c r="F31" s="143">
        <v>1582677</v>
      </c>
      <c r="G31" s="149">
        <f t="shared" si="1"/>
        <v>1648124</v>
      </c>
      <c r="H31" s="143">
        <v>70861</v>
      </c>
      <c r="I31" s="143">
        <v>1410248</v>
      </c>
      <c r="J31" s="149">
        <f t="shared" si="2"/>
        <v>1481109</v>
      </c>
      <c r="K31" s="143">
        <v>65447</v>
      </c>
      <c r="L31" s="143">
        <v>1582677</v>
      </c>
      <c r="M31" s="149">
        <f t="shared" si="3"/>
        <v>1648124</v>
      </c>
      <c r="N31" s="143">
        <v>70861</v>
      </c>
      <c r="O31" s="143">
        <v>1410248</v>
      </c>
      <c r="P31" s="149">
        <f t="shared" si="4"/>
        <v>1481109</v>
      </c>
    </row>
    <row r="32" spans="1:16" ht="69" x14ac:dyDescent="0.3">
      <c r="A32" s="5" t="s">
        <v>82</v>
      </c>
      <c r="B32" s="8"/>
      <c r="C32" s="5" t="s">
        <v>186</v>
      </c>
      <c r="D32" s="7" t="s">
        <v>331</v>
      </c>
      <c r="E32" s="143">
        <v>-208208</v>
      </c>
      <c r="F32" s="143">
        <v>-1569604</v>
      </c>
      <c r="G32" s="149">
        <f t="shared" si="1"/>
        <v>-1777812</v>
      </c>
      <c r="H32" s="143">
        <v>196289</v>
      </c>
      <c r="I32" s="143">
        <v>1107205</v>
      </c>
      <c r="J32" s="149">
        <f t="shared" si="2"/>
        <v>1303494</v>
      </c>
      <c r="K32" s="143">
        <v>-208208</v>
      </c>
      <c r="L32" s="143">
        <v>-1569604</v>
      </c>
      <c r="M32" s="149">
        <f t="shared" si="3"/>
        <v>-1777812</v>
      </c>
      <c r="N32" s="143">
        <v>196289</v>
      </c>
      <c r="O32" s="143">
        <v>1107205</v>
      </c>
      <c r="P32" s="149">
        <f t="shared" si="4"/>
        <v>1303494</v>
      </c>
    </row>
    <row r="33" spans="1:16" x14ac:dyDescent="0.3">
      <c r="A33" s="5" t="s">
        <v>84</v>
      </c>
      <c r="B33" s="8" t="s">
        <v>332</v>
      </c>
      <c r="C33" s="5" t="s">
        <v>199</v>
      </c>
      <c r="D33" s="7" t="s">
        <v>333</v>
      </c>
      <c r="E33" s="150">
        <f>SUM(E34:E36)</f>
        <v>473414</v>
      </c>
      <c r="F33" s="150">
        <f t="shared" ref="F33:O33" si="10">SUM(F34:F36)</f>
        <v>2752677</v>
      </c>
      <c r="G33" s="149">
        <f t="shared" si="1"/>
        <v>3226091</v>
      </c>
      <c r="H33" s="150">
        <f t="shared" si="10"/>
        <v>115780</v>
      </c>
      <c r="I33" s="150">
        <f t="shared" si="10"/>
        <v>127017</v>
      </c>
      <c r="J33" s="149">
        <f t="shared" si="2"/>
        <v>242797</v>
      </c>
      <c r="K33" s="150">
        <f t="shared" si="10"/>
        <v>473414</v>
      </c>
      <c r="L33" s="150">
        <f t="shared" si="10"/>
        <v>2752677</v>
      </c>
      <c r="M33" s="149">
        <f t="shared" si="3"/>
        <v>3226091</v>
      </c>
      <c r="N33" s="150">
        <f t="shared" si="10"/>
        <v>115780</v>
      </c>
      <c r="O33" s="150">
        <f t="shared" si="10"/>
        <v>127017</v>
      </c>
      <c r="P33" s="149">
        <f t="shared" si="4"/>
        <v>242797</v>
      </c>
    </row>
    <row r="34" spans="1:16" ht="55.2" x14ac:dyDescent="0.3">
      <c r="A34" s="5" t="s">
        <v>86</v>
      </c>
      <c r="B34" s="8"/>
      <c r="C34" s="5" t="s">
        <v>202</v>
      </c>
      <c r="D34" s="7" t="s">
        <v>334</v>
      </c>
      <c r="E34" s="143">
        <v>-57</v>
      </c>
      <c r="F34" s="143">
        <v>-51350</v>
      </c>
      <c r="G34" s="149">
        <f t="shared" si="1"/>
        <v>-51407</v>
      </c>
      <c r="H34" s="143">
        <v>13276</v>
      </c>
      <c r="I34" s="143">
        <v>31085</v>
      </c>
      <c r="J34" s="149">
        <f t="shared" si="2"/>
        <v>44361</v>
      </c>
      <c r="K34" s="143">
        <v>-57</v>
      </c>
      <c r="L34" s="143">
        <v>-51350</v>
      </c>
      <c r="M34" s="149">
        <f t="shared" si="3"/>
        <v>-51407</v>
      </c>
      <c r="N34" s="143">
        <v>13276</v>
      </c>
      <c r="O34" s="143">
        <v>31085</v>
      </c>
      <c r="P34" s="149">
        <f t="shared" si="4"/>
        <v>44361</v>
      </c>
    </row>
    <row r="35" spans="1:16" ht="55.2" x14ac:dyDescent="0.3">
      <c r="A35" s="5" t="s">
        <v>88</v>
      </c>
      <c r="B35" s="8"/>
      <c r="C35" s="5" t="s">
        <v>205</v>
      </c>
      <c r="D35" s="7" t="s">
        <v>335</v>
      </c>
      <c r="E35" s="143">
        <v>473471</v>
      </c>
      <c r="F35" s="143">
        <v>2804027</v>
      </c>
      <c r="G35" s="149">
        <f t="shared" si="1"/>
        <v>3277498</v>
      </c>
      <c r="H35" s="143">
        <v>102504</v>
      </c>
      <c r="I35" s="143">
        <v>95932</v>
      </c>
      <c r="J35" s="149">
        <f t="shared" si="2"/>
        <v>198436</v>
      </c>
      <c r="K35" s="143">
        <v>473471</v>
      </c>
      <c r="L35" s="143">
        <v>2804027</v>
      </c>
      <c r="M35" s="149">
        <f t="shared" si="3"/>
        <v>3277498</v>
      </c>
      <c r="N35" s="143">
        <v>102504</v>
      </c>
      <c r="O35" s="143">
        <v>95932</v>
      </c>
      <c r="P35" s="149">
        <f t="shared" si="4"/>
        <v>198436</v>
      </c>
    </row>
    <row r="36" spans="1:16" ht="27.6" x14ac:dyDescent="0.3">
      <c r="A36" s="5" t="s">
        <v>91</v>
      </c>
      <c r="B36" s="8"/>
      <c r="C36" s="5" t="s">
        <v>336</v>
      </c>
      <c r="D36" s="7" t="s">
        <v>337</v>
      </c>
      <c r="E36" s="143">
        <v>0</v>
      </c>
      <c r="F36" s="143">
        <v>0</v>
      </c>
      <c r="G36" s="149">
        <f t="shared" si="1"/>
        <v>0</v>
      </c>
      <c r="H36" s="143">
        <v>0</v>
      </c>
      <c r="I36" s="143">
        <v>0</v>
      </c>
      <c r="J36" s="149">
        <f t="shared" si="2"/>
        <v>0</v>
      </c>
      <c r="K36" s="143">
        <v>0</v>
      </c>
      <c r="L36" s="143">
        <v>0</v>
      </c>
      <c r="M36" s="149">
        <f t="shared" si="3"/>
        <v>0</v>
      </c>
      <c r="N36" s="143">
        <v>0</v>
      </c>
      <c r="O36" s="143">
        <v>0</v>
      </c>
      <c r="P36" s="149">
        <f t="shared" si="4"/>
        <v>0</v>
      </c>
    </row>
    <row r="37" spans="1:16" ht="55.2" x14ac:dyDescent="0.3">
      <c r="A37" s="5" t="s">
        <v>93</v>
      </c>
      <c r="B37" s="8"/>
      <c r="C37" s="5" t="s">
        <v>209</v>
      </c>
      <c r="D37" s="7" t="s">
        <v>338</v>
      </c>
      <c r="E37" s="143">
        <v>0</v>
      </c>
      <c r="F37" s="143">
        <v>481021</v>
      </c>
      <c r="G37" s="149">
        <f t="shared" si="1"/>
        <v>481021</v>
      </c>
      <c r="H37" s="143">
        <v>302272</v>
      </c>
      <c r="I37" s="143">
        <v>409017</v>
      </c>
      <c r="J37" s="149">
        <f t="shared" si="2"/>
        <v>711289</v>
      </c>
      <c r="K37" s="143">
        <v>0</v>
      </c>
      <c r="L37" s="143">
        <v>481021</v>
      </c>
      <c r="M37" s="149">
        <f t="shared" si="3"/>
        <v>481021</v>
      </c>
      <c r="N37" s="143">
        <v>302272</v>
      </c>
      <c r="O37" s="143">
        <v>409017</v>
      </c>
      <c r="P37" s="149">
        <f t="shared" si="4"/>
        <v>711289</v>
      </c>
    </row>
    <row r="38" spans="1:16" x14ac:dyDescent="0.3">
      <c r="A38" s="5" t="s">
        <v>97</v>
      </c>
      <c r="B38" s="8"/>
      <c r="C38" s="5" t="s">
        <v>339</v>
      </c>
      <c r="D38" s="7" t="s">
        <v>340</v>
      </c>
      <c r="E38" s="143">
        <v>2908227</v>
      </c>
      <c r="F38" s="143">
        <v>1958629</v>
      </c>
      <c r="G38" s="149">
        <f t="shared" si="1"/>
        <v>4866856</v>
      </c>
      <c r="H38" s="143">
        <v>-67882</v>
      </c>
      <c r="I38" s="143">
        <v>-550201</v>
      </c>
      <c r="J38" s="149">
        <f t="shared" si="2"/>
        <v>-618083</v>
      </c>
      <c r="K38" s="143">
        <v>2908227</v>
      </c>
      <c r="L38" s="143">
        <v>1958629</v>
      </c>
      <c r="M38" s="149">
        <f t="shared" si="3"/>
        <v>4866856</v>
      </c>
      <c r="N38" s="143">
        <v>-67882</v>
      </c>
      <c r="O38" s="143">
        <v>-550201</v>
      </c>
      <c r="P38" s="149">
        <f t="shared" si="4"/>
        <v>-618083</v>
      </c>
    </row>
    <row r="39" spans="1:16" x14ac:dyDescent="0.3">
      <c r="A39" s="5" t="s">
        <v>100</v>
      </c>
      <c r="B39" s="8"/>
      <c r="C39" s="5" t="s">
        <v>341</v>
      </c>
      <c r="D39" s="7" t="s">
        <v>342</v>
      </c>
      <c r="E39" s="143">
        <v>119</v>
      </c>
      <c r="F39" s="143">
        <v>52697</v>
      </c>
      <c r="G39" s="149">
        <f t="shared" si="1"/>
        <v>52816</v>
      </c>
      <c r="H39" s="143">
        <v>47</v>
      </c>
      <c r="I39" s="143">
        <v>64798</v>
      </c>
      <c r="J39" s="149">
        <f t="shared" si="2"/>
        <v>64845</v>
      </c>
      <c r="K39" s="143">
        <v>119</v>
      </c>
      <c r="L39" s="143">
        <v>52697</v>
      </c>
      <c r="M39" s="149">
        <f t="shared" si="3"/>
        <v>52816</v>
      </c>
      <c r="N39" s="143">
        <v>47</v>
      </c>
      <c r="O39" s="143">
        <v>64798</v>
      </c>
      <c r="P39" s="149">
        <f t="shared" si="4"/>
        <v>64845</v>
      </c>
    </row>
    <row r="40" spans="1:16" x14ac:dyDescent="0.3">
      <c r="A40" s="5" t="s">
        <v>103</v>
      </c>
      <c r="B40" s="8"/>
      <c r="C40" s="5" t="s">
        <v>343</v>
      </c>
      <c r="D40" s="7" t="s">
        <v>344</v>
      </c>
      <c r="E40" s="143">
        <v>-50045</v>
      </c>
      <c r="F40" s="143">
        <v>-751201</v>
      </c>
      <c r="G40" s="149">
        <f t="shared" si="1"/>
        <v>-801246</v>
      </c>
      <c r="H40" s="143">
        <v>-24119</v>
      </c>
      <c r="I40" s="143">
        <v>-320346</v>
      </c>
      <c r="J40" s="149">
        <f t="shared" si="2"/>
        <v>-344465</v>
      </c>
      <c r="K40" s="143">
        <v>-50045</v>
      </c>
      <c r="L40" s="143">
        <v>-751201</v>
      </c>
      <c r="M40" s="149">
        <f t="shared" si="3"/>
        <v>-801246</v>
      </c>
      <c r="N40" s="143">
        <v>-24119</v>
      </c>
      <c r="O40" s="143">
        <v>-320346</v>
      </c>
      <c r="P40" s="149">
        <f t="shared" si="4"/>
        <v>-344465</v>
      </c>
    </row>
    <row r="41" spans="1:16" ht="55.2" x14ac:dyDescent="0.3">
      <c r="A41" s="1" t="s">
        <v>106</v>
      </c>
      <c r="B41" s="8" t="s">
        <v>345</v>
      </c>
      <c r="C41" s="1" t="s">
        <v>129</v>
      </c>
      <c r="D41" s="4" t="s">
        <v>346</v>
      </c>
      <c r="E41" s="149">
        <f>SUM(E42:E44)</f>
        <v>398090</v>
      </c>
      <c r="F41" s="149">
        <f t="shared" ref="F41:O41" si="11">SUM(F42:F44)</f>
        <v>515123</v>
      </c>
      <c r="G41" s="149">
        <f t="shared" si="1"/>
        <v>913213</v>
      </c>
      <c r="H41" s="149">
        <f t="shared" si="11"/>
        <v>-461116</v>
      </c>
      <c r="I41" s="149">
        <f t="shared" si="11"/>
        <v>-621823</v>
      </c>
      <c r="J41" s="149">
        <f t="shared" si="2"/>
        <v>-1082939</v>
      </c>
      <c r="K41" s="149">
        <f t="shared" si="11"/>
        <v>398090</v>
      </c>
      <c r="L41" s="149">
        <f t="shared" si="11"/>
        <v>515123</v>
      </c>
      <c r="M41" s="149">
        <f t="shared" si="3"/>
        <v>913213</v>
      </c>
      <c r="N41" s="149">
        <f t="shared" si="11"/>
        <v>-461116</v>
      </c>
      <c r="O41" s="149">
        <f t="shared" si="11"/>
        <v>-621823</v>
      </c>
      <c r="P41" s="149">
        <f t="shared" si="4"/>
        <v>-1082939</v>
      </c>
    </row>
    <row r="42" spans="1:16" ht="41.4" x14ac:dyDescent="0.3">
      <c r="A42" s="5" t="s">
        <v>108</v>
      </c>
      <c r="B42" s="8"/>
      <c r="C42" s="5" t="s">
        <v>14</v>
      </c>
      <c r="D42" s="7" t="s">
        <v>347</v>
      </c>
      <c r="E42" s="143">
        <v>398090</v>
      </c>
      <c r="F42" s="143">
        <v>444696</v>
      </c>
      <c r="G42" s="149">
        <f t="shared" si="1"/>
        <v>842786</v>
      </c>
      <c r="H42" s="143">
        <v>-461117</v>
      </c>
      <c r="I42" s="143">
        <v>-703334</v>
      </c>
      <c r="J42" s="149">
        <f t="shared" si="2"/>
        <v>-1164451</v>
      </c>
      <c r="K42" s="143">
        <v>398090</v>
      </c>
      <c r="L42" s="143">
        <v>444696</v>
      </c>
      <c r="M42" s="149">
        <f t="shared" si="3"/>
        <v>842786</v>
      </c>
      <c r="N42" s="143">
        <v>-461117</v>
      </c>
      <c r="O42" s="143">
        <v>-703334</v>
      </c>
      <c r="P42" s="149">
        <f t="shared" si="4"/>
        <v>-1164451</v>
      </c>
    </row>
    <row r="43" spans="1:16" ht="55.2" x14ac:dyDescent="0.3">
      <c r="A43" s="5" t="s">
        <v>111</v>
      </c>
      <c r="B43" s="8"/>
      <c r="C43" s="5" t="s">
        <v>17</v>
      </c>
      <c r="D43" s="7" t="s">
        <v>348</v>
      </c>
      <c r="E43" s="143">
        <v>0</v>
      </c>
      <c r="F43" s="143">
        <v>70427</v>
      </c>
      <c r="G43" s="149">
        <f t="shared" si="1"/>
        <v>70427</v>
      </c>
      <c r="H43" s="143">
        <v>1</v>
      </c>
      <c r="I43" s="143">
        <v>81511</v>
      </c>
      <c r="J43" s="149">
        <f t="shared" si="2"/>
        <v>81512</v>
      </c>
      <c r="K43" s="143">
        <v>0</v>
      </c>
      <c r="L43" s="143">
        <v>70427</v>
      </c>
      <c r="M43" s="149">
        <f t="shared" si="3"/>
        <v>70427</v>
      </c>
      <c r="N43" s="143">
        <v>1</v>
      </c>
      <c r="O43" s="143">
        <v>81511</v>
      </c>
      <c r="P43" s="149">
        <f t="shared" si="4"/>
        <v>81512</v>
      </c>
    </row>
    <row r="44" spans="1:16" ht="27.6" x14ac:dyDescent="0.3">
      <c r="A44" s="5" t="s">
        <v>113</v>
      </c>
      <c r="B44" s="8"/>
      <c r="C44" s="5" t="s">
        <v>28</v>
      </c>
      <c r="D44" s="7" t="s">
        <v>349</v>
      </c>
      <c r="E44" s="143">
        <v>0</v>
      </c>
      <c r="F44" s="143">
        <v>0</v>
      </c>
      <c r="G44" s="149">
        <f t="shared" si="1"/>
        <v>0</v>
      </c>
      <c r="H44" s="143">
        <v>0</v>
      </c>
      <c r="I44" s="143">
        <v>0</v>
      </c>
      <c r="J44" s="149">
        <f t="shared" si="2"/>
        <v>0</v>
      </c>
      <c r="K44" s="143">
        <v>0</v>
      </c>
      <c r="L44" s="143">
        <v>0</v>
      </c>
      <c r="M44" s="149">
        <f t="shared" si="3"/>
        <v>0</v>
      </c>
      <c r="N44" s="143">
        <v>0</v>
      </c>
      <c r="O44" s="143">
        <v>0</v>
      </c>
      <c r="P44" s="149">
        <f t="shared" si="4"/>
        <v>0</v>
      </c>
    </row>
    <row r="45" spans="1:16" x14ac:dyDescent="0.3">
      <c r="A45" s="1" t="s">
        <v>115</v>
      </c>
      <c r="B45" s="8"/>
      <c r="C45" s="1" t="s">
        <v>136</v>
      </c>
      <c r="D45" s="4" t="s">
        <v>350</v>
      </c>
      <c r="E45" s="144">
        <v>56463</v>
      </c>
      <c r="F45" s="144">
        <v>1093103</v>
      </c>
      <c r="G45" s="149">
        <f t="shared" si="1"/>
        <v>1149566</v>
      </c>
      <c r="H45" s="144">
        <v>35847</v>
      </c>
      <c r="I45" s="144">
        <v>1333038</v>
      </c>
      <c r="J45" s="149">
        <f t="shared" si="2"/>
        <v>1368885</v>
      </c>
      <c r="K45" s="144">
        <v>56463</v>
      </c>
      <c r="L45" s="144">
        <v>1093103</v>
      </c>
      <c r="M45" s="149">
        <f t="shared" si="3"/>
        <v>1149566</v>
      </c>
      <c r="N45" s="144">
        <v>35847</v>
      </c>
      <c r="O45" s="144">
        <v>1333038</v>
      </c>
      <c r="P45" s="149">
        <f t="shared" si="4"/>
        <v>1368885</v>
      </c>
    </row>
    <row r="46" spans="1:16" x14ac:dyDescent="0.3">
      <c r="A46" s="1" t="s">
        <v>116</v>
      </c>
      <c r="B46" s="8"/>
      <c r="C46" s="1" t="s">
        <v>153</v>
      </c>
      <c r="D46" s="4" t="s">
        <v>351</v>
      </c>
      <c r="E46" s="144">
        <v>-77345</v>
      </c>
      <c r="F46" s="144">
        <v>-2862235</v>
      </c>
      <c r="G46" s="149">
        <f t="shared" si="1"/>
        <v>-2939580</v>
      </c>
      <c r="H46" s="144">
        <v>-30947</v>
      </c>
      <c r="I46" s="144">
        <v>-2080685</v>
      </c>
      <c r="J46" s="149">
        <f t="shared" si="2"/>
        <v>-2111632</v>
      </c>
      <c r="K46" s="144">
        <v>-77345</v>
      </c>
      <c r="L46" s="144">
        <v>-2862235</v>
      </c>
      <c r="M46" s="149">
        <f t="shared" si="3"/>
        <v>-2939580</v>
      </c>
      <c r="N46" s="144">
        <v>-30947</v>
      </c>
      <c r="O46" s="144">
        <v>-2080685</v>
      </c>
      <c r="P46" s="149">
        <f t="shared" si="4"/>
        <v>-2111632</v>
      </c>
    </row>
    <row r="47" spans="1:16" ht="27.6" x14ac:dyDescent="0.3">
      <c r="A47" s="1" t="s">
        <v>119</v>
      </c>
      <c r="B47" s="8"/>
      <c r="C47" s="1" t="s">
        <v>156</v>
      </c>
      <c r="D47" s="4" t="s">
        <v>352</v>
      </c>
      <c r="E47" s="144">
        <v>-15700</v>
      </c>
      <c r="F47" s="144">
        <v>-320320</v>
      </c>
      <c r="G47" s="149">
        <f t="shared" si="1"/>
        <v>-336020</v>
      </c>
      <c r="H47" s="144">
        <v>-8703</v>
      </c>
      <c r="I47" s="144">
        <v>-300847</v>
      </c>
      <c r="J47" s="149">
        <f t="shared" si="2"/>
        <v>-309550</v>
      </c>
      <c r="K47" s="144">
        <v>-15700</v>
      </c>
      <c r="L47" s="144">
        <v>-320320</v>
      </c>
      <c r="M47" s="149">
        <f t="shared" si="3"/>
        <v>-336020</v>
      </c>
      <c r="N47" s="144">
        <v>-8703</v>
      </c>
      <c r="O47" s="144">
        <v>-300847</v>
      </c>
      <c r="P47" s="149">
        <f t="shared" si="4"/>
        <v>-309550</v>
      </c>
    </row>
    <row r="48" spans="1:16" ht="55.2" x14ac:dyDescent="0.3">
      <c r="A48" s="1" t="s">
        <v>121</v>
      </c>
      <c r="B48" s="8"/>
      <c r="C48" s="1" t="s">
        <v>160</v>
      </c>
      <c r="D48" s="4" t="s">
        <v>353</v>
      </c>
      <c r="E48" s="144">
        <v>0</v>
      </c>
      <c r="F48" s="144">
        <v>0</v>
      </c>
      <c r="G48" s="149">
        <f t="shared" si="1"/>
        <v>0</v>
      </c>
      <c r="H48" s="144">
        <v>0</v>
      </c>
      <c r="I48" s="144">
        <v>0</v>
      </c>
      <c r="J48" s="149">
        <f t="shared" si="2"/>
        <v>0</v>
      </c>
      <c r="K48" s="144">
        <v>0</v>
      </c>
      <c r="L48" s="144">
        <v>0</v>
      </c>
      <c r="M48" s="149">
        <f t="shared" si="3"/>
        <v>0</v>
      </c>
      <c r="N48" s="144">
        <v>0</v>
      </c>
      <c r="O48" s="144">
        <v>0</v>
      </c>
      <c r="P48" s="149">
        <f t="shared" si="4"/>
        <v>0</v>
      </c>
    </row>
    <row r="49" spans="1:16" ht="41.4" x14ac:dyDescent="0.3">
      <c r="A49" s="1" t="s">
        <v>123</v>
      </c>
      <c r="B49" s="8" t="s">
        <v>354</v>
      </c>
      <c r="C49" s="1" t="s">
        <v>218</v>
      </c>
      <c r="D49" s="4" t="s">
        <v>355</v>
      </c>
      <c r="E49" s="149">
        <f>E22+E23+E41+E45+E46+E47+E48</f>
        <v>7090711</v>
      </c>
      <c r="F49" s="149">
        <f t="shared" ref="F49:P49" si="12">F22+F23+F41+F45+F46+F47+F48</f>
        <v>14297312</v>
      </c>
      <c r="G49" s="149">
        <f t="shared" si="12"/>
        <v>21388023</v>
      </c>
      <c r="H49" s="149">
        <f t="shared" si="12"/>
        <v>4411823</v>
      </c>
      <c r="I49" s="149">
        <f t="shared" si="12"/>
        <v>12366172</v>
      </c>
      <c r="J49" s="149">
        <f t="shared" si="12"/>
        <v>16777995</v>
      </c>
      <c r="K49" s="149">
        <f t="shared" si="12"/>
        <v>7090711</v>
      </c>
      <c r="L49" s="149">
        <f t="shared" si="12"/>
        <v>14297312</v>
      </c>
      <c r="M49" s="149">
        <f t="shared" si="12"/>
        <v>21388023</v>
      </c>
      <c r="N49" s="149">
        <f t="shared" si="12"/>
        <v>4411823</v>
      </c>
      <c r="O49" s="149">
        <f t="shared" si="12"/>
        <v>12366172</v>
      </c>
      <c r="P49" s="149">
        <f t="shared" si="12"/>
        <v>16777995</v>
      </c>
    </row>
    <row r="50" spans="1:16" ht="27.6" x14ac:dyDescent="0.3">
      <c r="A50" s="1" t="s">
        <v>124</v>
      </c>
      <c r="B50" s="8" t="s">
        <v>356</v>
      </c>
      <c r="C50" s="1" t="s">
        <v>221</v>
      </c>
      <c r="D50" s="4" t="s">
        <v>357</v>
      </c>
      <c r="E50" s="150">
        <f>E51+E52</f>
        <v>-1276328</v>
      </c>
      <c r="F50" s="150">
        <f t="shared" ref="F50:O50" si="13">F51+F52</f>
        <v>-2291518</v>
      </c>
      <c r="G50" s="149">
        <f t="shared" si="1"/>
        <v>-3567846</v>
      </c>
      <c r="H50" s="150">
        <f t="shared" si="13"/>
        <v>-794128</v>
      </c>
      <c r="I50" s="150">
        <f t="shared" si="13"/>
        <v>-1969323</v>
      </c>
      <c r="J50" s="149">
        <f t="shared" si="2"/>
        <v>-2763451</v>
      </c>
      <c r="K50" s="150">
        <f t="shared" si="13"/>
        <v>-1276328</v>
      </c>
      <c r="L50" s="150">
        <f t="shared" si="13"/>
        <v>-2291518</v>
      </c>
      <c r="M50" s="149">
        <f t="shared" si="3"/>
        <v>-3567846</v>
      </c>
      <c r="N50" s="150">
        <f t="shared" si="13"/>
        <v>-794128</v>
      </c>
      <c r="O50" s="150">
        <f t="shared" si="13"/>
        <v>-1969323</v>
      </c>
      <c r="P50" s="149">
        <f t="shared" si="4"/>
        <v>-2763451</v>
      </c>
    </row>
    <row r="51" spans="1:16" x14ac:dyDescent="0.3">
      <c r="A51" s="5" t="s">
        <v>127</v>
      </c>
      <c r="B51" s="8"/>
      <c r="C51" s="5" t="s">
        <v>14</v>
      </c>
      <c r="D51" s="7" t="s">
        <v>358</v>
      </c>
      <c r="E51" s="143">
        <v>-1276328</v>
      </c>
      <c r="F51" s="143">
        <v>-2291518</v>
      </c>
      <c r="G51" s="149">
        <f t="shared" si="1"/>
        <v>-3567846</v>
      </c>
      <c r="H51" s="143">
        <v>-794128</v>
      </c>
      <c r="I51" s="143">
        <v>-1972066</v>
      </c>
      <c r="J51" s="149">
        <f t="shared" si="2"/>
        <v>-2766194</v>
      </c>
      <c r="K51" s="143">
        <v>-1276328</v>
      </c>
      <c r="L51" s="143">
        <v>-2291518</v>
      </c>
      <c r="M51" s="149">
        <f t="shared" si="3"/>
        <v>-3567846</v>
      </c>
      <c r="N51" s="143">
        <v>-794128</v>
      </c>
      <c r="O51" s="143">
        <v>-1972066</v>
      </c>
      <c r="P51" s="149">
        <f t="shared" si="4"/>
        <v>-2766194</v>
      </c>
    </row>
    <row r="52" spans="1:16" ht="27.6" x14ac:dyDescent="0.3">
      <c r="A52" s="5" t="s">
        <v>131</v>
      </c>
      <c r="B52" s="8"/>
      <c r="C52" s="5" t="s">
        <v>17</v>
      </c>
      <c r="D52" s="7" t="s">
        <v>359</v>
      </c>
      <c r="E52" s="143">
        <v>0</v>
      </c>
      <c r="F52" s="143">
        <v>0</v>
      </c>
      <c r="G52" s="149">
        <f t="shared" si="1"/>
        <v>0</v>
      </c>
      <c r="H52" s="143">
        <v>0</v>
      </c>
      <c r="I52" s="143">
        <v>2743</v>
      </c>
      <c r="J52" s="149">
        <f t="shared" si="2"/>
        <v>2743</v>
      </c>
      <c r="K52" s="143">
        <v>0</v>
      </c>
      <c r="L52" s="143">
        <v>0</v>
      </c>
      <c r="M52" s="149">
        <f t="shared" si="3"/>
        <v>0</v>
      </c>
      <c r="N52" s="143">
        <v>0</v>
      </c>
      <c r="O52" s="143">
        <v>2743</v>
      </c>
      <c r="P52" s="149">
        <f t="shared" si="4"/>
        <v>2743</v>
      </c>
    </row>
    <row r="53" spans="1:16" ht="41.4" x14ac:dyDescent="0.3">
      <c r="A53" s="1" t="s">
        <v>133</v>
      </c>
      <c r="B53" s="8" t="s">
        <v>360</v>
      </c>
      <c r="C53" s="1" t="s">
        <v>225</v>
      </c>
      <c r="D53" s="4" t="s">
        <v>361</v>
      </c>
      <c r="E53" s="149">
        <f>E49+E50</f>
        <v>5814383</v>
      </c>
      <c r="F53" s="149">
        <f t="shared" ref="F53:O53" si="14">F49+F50</f>
        <v>12005794</v>
      </c>
      <c r="G53" s="149">
        <f t="shared" si="1"/>
        <v>17820177</v>
      </c>
      <c r="H53" s="149">
        <f t="shared" si="14"/>
        <v>3617695</v>
      </c>
      <c r="I53" s="149">
        <f t="shared" si="14"/>
        <v>10396849</v>
      </c>
      <c r="J53" s="149">
        <f t="shared" si="2"/>
        <v>14014544</v>
      </c>
      <c r="K53" s="149">
        <f t="shared" si="14"/>
        <v>5814383</v>
      </c>
      <c r="L53" s="149">
        <f t="shared" si="14"/>
        <v>12005794</v>
      </c>
      <c r="M53" s="149">
        <f t="shared" si="3"/>
        <v>17820177</v>
      </c>
      <c r="N53" s="149">
        <f t="shared" si="14"/>
        <v>3617695</v>
      </c>
      <c r="O53" s="149">
        <f t="shared" si="14"/>
        <v>10396849</v>
      </c>
      <c r="P53" s="149">
        <f t="shared" si="4"/>
        <v>14014544</v>
      </c>
    </row>
    <row r="54" spans="1:16" ht="27.6" x14ac:dyDescent="0.3">
      <c r="A54" s="5" t="s">
        <v>135</v>
      </c>
      <c r="B54" s="8"/>
      <c r="C54" s="5" t="s">
        <v>14</v>
      </c>
      <c r="D54" s="7" t="s">
        <v>362</v>
      </c>
      <c r="E54" s="143">
        <v>0</v>
      </c>
      <c r="F54" s="143">
        <v>0</v>
      </c>
      <c r="G54" s="149">
        <f t="shared" si="1"/>
        <v>0</v>
      </c>
      <c r="H54" s="143">
        <v>0</v>
      </c>
      <c r="I54" s="143">
        <v>0</v>
      </c>
      <c r="J54" s="149">
        <f t="shared" si="2"/>
        <v>0</v>
      </c>
      <c r="K54" s="143">
        <v>0</v>
      </c>
      <c r="L54" s="143">
        <v>0</v>
      </c>
      <c r="M54" s="149">
        <f t="shared" si="3"/>
        <v>0</v>
      </c>
      <c r="N54" s="143">
        <v>0</v>
      </c>
      <c r="O54" s="143">
        <v>0</v>
      </c>
      <c r="P54" s="149">
        <f t="shared" si="4"/>
        <v>0</v>
      </c>
    </row>
    <row r="55" spans="1:16" ht="41.4" x14ac:dyDescent="0.3">
      <c r="A55" s="5" t="s">
        <v>138</v>
      </c>
      <c r="B55" s="8"/>
      <c r="C55" s="5" t="s">
        <v>17</v>
      </c>
      <c r="D55" s="7" t="s">
        <v>363</v>
      </c>
      <c r="E55" s="143">
        <v>0</v>
      </c>
      <c r="F55" s="143">
        <v>0</v>
      </c>
      <c r="G55" s="149">
        <f t="shared" si="1"/>
        <v>0</v>
      </c>
      <c r="H55" s="143">
        <v>0</v>
      </c>
      <c r="I55" s="143">
        <v>0</v>
      </c>
      <c r="J55" s="149">
        <f t="shared" si="2"/>
        <v>0</v>
      </c>
      <c r="K55" s="143">
        <v>0</v>
      </c>
      <c r="L55" s="143">
        <v>0</v>
      </c>
      <c r="M55" s="149">
        <f t="shared" si="3"/>
        <v>0</v>
      </c>
      <c r="N55" s="143">
        <v>0</v>
      </c>
      <c r="O55" s="143">
        <v>0</v>
      </c>
      <c r="P55" s="149">
        <f t="shared" si="4"/>
        <v>0</v>
      </c>
    </row>
    <row r="56" spans="1:16" ht="27.6" x14ac:dyDescent="0.3">
      <c r="A56" s="1" t="s">
        <v>141</v>
      </c>
      <c r="B56" s="8" t="s">
        <v>364</v>
      </c>
      <c r="C56" s="1" t="s">
        <v>246</v>
      </c>
      <c r="D56" s="4" t="s">
        <v>365</v>
      </c>
      <c r="E56" s="149">
        <f>E57+E62</f>
        <v>14184206</v>
      </c>
      <c r="F56" s="149">
        <f t="shared" ref="F56:O56" si="15">F57+F62</f>
        <v>7136634</v>
      </c>
      <c r="G56" s="149">
        <f t="shared" si="1"/>
        <v>21320840</v>
      </c>
      <c r="H56" s="149">
        <f t="shared" si="15"/>
        <v>-6760160</v>
      </c>
      <c r="I56" s="149">
        <f t="shared" si="15"/>
        <v>1024897</v>
      </c>
      <c r="J56" s="149">
        <f t="shared" si="2"/>
        <v>-5735263</v>
      </c>
      <c r="K56" s="149">
        <f t="shared" si="15"/>
        <v>14184206</v>
      </c>
      <c r="L56" s="149">
        <f t="shared" si="15"/>
        <v>7136634</v>
      </c>
      <c r="M56" s="149">
        <f t="shared" si="3"/>
        <v>21320840</v>
      </c>
      <c r="N56" s="149">
        <f t="shared" si="15"/>
        <v>-6760160</v>
      </c>
      <c r="O56" s="149">
        <f t="shared" si="15"/>
        <v>1024897</v>
      </c>
      <c r="P56" s="149">
        <f t="shared" si="4"/>
        <v>-5735263</v>
      </c>
    </row>
    <row r="57" spans="1:16" ht="41.4" x14ac:dyDescent="0.3">
      <c r="A57" s="5" t="s">
        <v>143</v>
      </c>
      <c r="B57" s="8" t="s">
        <v>366</v>
      </c>
      <c r="C57" s="5" t="s">
        <v>14</v>
      </c>
      <c r="D57" s="25" t="s">
        <v>367</v>
      </c>
      <c r="E57" s="149">
        <f>SUM(E58:E61)</f>
        <v>0</v>
      </c>
      <c r="F57" s="149">
        <f t="shared" ref="F57:O57" si="16">SUM(F58:F61)</f>
        <v>0</v>
      </c>
      <c r="G57" s="149">
        <f t="shared" si="1"/>
        <v>0</v>
      </c>
      <c r="H57" s="149">
        <f t="shared" si="16"/>
        <v>359889</v>
      </c>
      <c r="I57" s="149">
        <f t="shared" si="16"/>
        <v>7451655</v>
      </c>
      <c r="J57" s="149">
        <f t="shared" si="2"/>
        <v>7811544</v>
      </c>
      <c r="K57" s="149">
        <f t="shared" si="16"/>
        <v>0</v>
      </c>
      <c r="L57" s="149">
        <f t="shared" si="16"/>
        <v>0</v>
      </c>
      <c r="M57" s="149">
        <f t="shared" si="3"/>
        <v>0</v>
      </c>
      <c r="N57" s="149">
        <f t="shared" si="16"/>
        <v>359889</v>
      </c>
      <c r="O57" s="149">
        <f t="shared" si="16"/>
        <v>7451655</v>
      </c>
      <c r="P57" s="149">
        <f t="shared" si="4"/>
        <v>7811544</v>
      </c>
    </row>
    <row r="58" spans="1:16" ht="41.4" x14ac:dyDescent="0.3">
      <c r="A58" s="5" t="s">
        <v>145</v>
      </c>
      <c r="B58" s="8"/>
      <c r="C58" s="5" t="s">
        <v>101</v>
      </c>
      <c r="D58" s="7" t="s">
        <v>368</v>
      </c>
      <c r="E58" s="143">
        <v>0</v>
      </c>
      <c r="F58" s="143">
        <v>0</v>
      </c>
      <c r="G58" s="149">
        <f t="shared" si="1"/>
        <v>0</v>
      </c>
      <c r="H58" s="143">
        <v>438889</v>
      </c>
      <c r="I58" s="143">
        <v>9097317</v>
      </c>
      <c r="J58" s="149">
        <f t="shared" si="2"/>
        <v>9536206</v>
      </c>
      <c r="K58" s="143">
        <v>0</v>
      </c>
      <c r="L58" s="143">
        <v>0</v>
      </c>
      <c r="M58" s="149">
        <f t="shared" si="3"/>
        <v>0</v>
      </c>
      <c r="N58" s="143">
        <v>438889</v>
      </c>
      <c r="O58" s="143">
        <v>9097317</v>
      </c>
      <c r="P58" s="149">
        <f t="shared" si="4"/>
        <v>9536206</v>
      </c>
    </row>
    <row r="59" spans="1:16" ht="41.4" x14ac:dyDescent="0.3">
      <c r="A59" s="5" t="s">
        <v>148</v>
      </c>
      <c r="B59" s="8"/>
      <c r="C59" s="5" t="s">
        <v>104</v>
      </c>
      <c r="D59" s="7" t="s">
        <v>369</v>
      </c>
      <c r="E59" s="143">
        <v>0</v>
      </c>
      <c r="F59" s="143">
        <v>0</v>
      </c>
      <c r="G59" s="149">
        <f t="shared" si="1"/>
        <v>0</v>
      </c>
      <c r="H59" s="143">
        <v>0</v>
      </c>
      <c r="I59" s="143">
        <v>0</v>
      </c>
      <c r="J59" s="149">
        <f t="shared" si="2"/>
        <v>0</v>
      </c>
      <c r="K59" s="143">
        <v>0</v>
      </c>
      <c r="L59" s="143">
        <v>0</v>
      </c>
      <c r="M59" s="149">
        <f t="shared" si="3"/>
        <v>0</v>
      </c>
      <c r="N59" s="143">
        <v>0</v>
      </c>
      <c r="O59" s="143">
        <v>0</v>
      </c>
      <c r="P59" s="149">
        <f t="shared" si="4"/>
        <v>0</v>
      </c>
    </row>
    <row r="60" spans="1:16" x14ac:dyDescent="0.3">
      <c r="A60" s="5" t="s">
        <v>150</v>
      </c>
      <c r="B60" s="8"/>
      <c r="C60" s="5" t="s">
        <v>61</v>
      </c>
      <c r="D60" s="7" t="s">
        <v>65</v>
      </c>
      <c r="E60" s="143">
        <v>0</v>
      </c>
      <c r="F60" s="143">
        <v>0</v>
      </c>
      <c r="G60" s="149">
        <f t="shared" si="1"/>
        <v>0</v>
      </c>
      <c r="H60" s="143">
        <v>0</v>
      </c>
      <c r="I60" s="143">
        <v>0</v>
      </c>
      <c r="J60" s="149">
        <f t="shared" si="2"/>
        <v>0</v>
      </c>
      <c r="K60" s="143">
        <v>0</v>
      </c>
      <c r="L60" s="143">
        <v>0</v>
      </c>
      <c r="M60" s="149">
        <f t="shared" si="3"/>
        <v>0</v>
      </c>
      <c r="N60" s="143">
        <v>0</v>
      </c>
      <c r="O60" s="143">
        <v>0</v>
      </c>
      <c r="P60" s="149">
        <f t="shared" si="4"/>
        <v>0</v>
      </c>
    </row>
    <row r="61" spans="1:16" x14ac:dyDescent="0.3">
      <c r="A61" s="5" t="s">
        <v>151</v>
      </c>
      <c r="B61" s="8"/>
      <c r="C61" s="5" t="s">
        <v>64</v>
      </c>
      <c r="D61" s="7" t="s">
        <v>370</v>
      </c>
      <c r="E61" s="143">
        <v>0</v>
      </c>
      <c r="F61" s="143">
        <v>0</v>
      </c>
      <c r="G61" s="149">
        <f t="shared" si="1"/>
        <v>0</v>
      </c>
      <c r="H61" s="143">
        <v>-79000</v>
      </c>
      <c r="I61" s="143">
        <v>-1645662</v>
      </c>
      <c r="J61" s="149">
        <f t="shared" si="2"/>
        <v>-1724662</v>
      </c>
      <c r="K61" s="143">
        <v>0</v>
      </c>
      <c r="L61" s="143">
        <v>0</v>
      </c>
      <c r="M61" s="149">
        <f t="shared" si="3"/>
        <v>0</v>
      </c>
      <c r="N61" s="143">
        <v>-79000</v>
      </c>
      <c r="O61" s="143">
        <v>-1645662</v>
      </c>
      <c r="P61" s="149">
        <f t="shared" si="4"/>
        <v>-1724662</v>
      </c>
    </row>
    <row r="62" spans="1:16" ht="41.4" x14ac:dyDescent="0.3">
      <c r="A62" s="5" t="s">
        <v>155</v>
      </c>
      <c r="B62" s="8" t="s">
        <v>371</v>
      </c>
      <c r="C62" s="5" t="s">
        <v>17</v>
      </c>
      <c r="D62" s="25" t="s">
        <v>372</v>
      </c>
      <c r="E62" s="150">
        <f>SUM(E63:E69)</f>
        <v>14184206</v>
      </c>
      <c r="F62" s="150">
        <f t="shared" ref="F62:O62" si="17">SUM(F63:F69)</f>
        <v>7136634</v>
      </c>
      <c r="G62" s="149">
        <f t="shared" si="1"/>
        <v>21320840</v>
      </c>
      <c r="H62" s="150">
        <f t="shared" si="17"/>
        <v>-7120049</v>
      </c>
      <c r="I62" s="150">
        <f t="shared" si="17"/>
        <v>-6426758</v>
      </c>
      <c r="J62" s="149">
        <f t="shared" si="2"/>
        <v>-13546807</v>
      </c>
      <c r="K62" s="150">
        <f t="shared" si="17"/>
        <v>14184206</v>
      </c>
      <c r="L62" s="150">
        <f t="shared" si="17"/>
        <v>7136634</v>
      </c>
      <c r="M62" s="149">
        <f t="shared" si="3"/>
        <v>21320840</v>
      </c>
      <c r="N62" s="150">
        <f t="shared" si="17"/>
        <v>-7120049</v>
      </c>
      <c r="O62" s="150">
        <f t="shared" si="17"/>
        <v>-6426758</v>
      </c>
      <c r="P62" s="149">
        <f t="shared" si="4"/>
        <v>-13546807</v>
      </c>
    </row>
    <row r="63" spans="1:16" ht="41.4" x14ac:dyDescent="0.3">
      <c r="A63" s="5" t="s">
        <v>158</v>
      </c>
      <c r="B63" s="8"/>
      <c r="C63" s="5" t="s">
        <v>112</v>
      </c>
      <c r="D63" s="7" t="s">
        <v>373</v>
      </c>
      <c r="E63" s="143">
        <v>-12393866</v>
      </c>
      <c r="F63" s="143">
        <v>-14795655</v>
      </c>
      <c r="G63" s="149">
        <f t="shared" si="1"/>
        <v>-27189521</v>
      </c>
      <c r="H63" s="143">
        <v>-168003</v>
      </c>
      <c r="I63" s="143">
        <v>-1149713</v>
      </c>
      <c r="J63" s="149">
        <f t="shared" si="2"/>
        <v>-1317716</v>
      </c>
      <c r="K63" s="143">
        <v>-12393866</v>
      </c>
      <c r="L63" s="143">
        <v>-14795655</v>
      </c>
      <c r="M63" s="149">
        <f t="shared" si="3"/>
        <v>-27189521</v>
      </c>
      <c r="N63" s="143">
        <v>-168003</v>
      </c>
      <c r="O63" s="143">
        <v>-1149713</v>
      </c>
      <c r="P63" s="149">
        <f t="shared" si="4"/>
        <v>-1317716</v>
      </c>
    </row>
    <row r="64" spans="1:16" ht="41.4" x14ac:dyDescent="0.3">
      <c r="A64" s="5" t="s">
        <v>162</v>
      </c>
      <c r="B64" s="26"/>
      <c r="C64" s="5" t="s">
        <v>114</v>
      </c>
      <c r="D64" s="7" t="s">
        <v>374</v>
      </c>
      <c r="E64" s="143">
        <v>0</v>
      </c>
      <c r="F64" s="143">
        <v>-31068</v>
      </c>
      <c r="G64" s="149">
        <f t="shared" si="1"/>
        <v>-31068</v>
      </c>
      <c r="H64" s="143">
        <v>0</v>
      </c>
      <c r="I64" s="143">
        <v>0</v>
      </c>
      <c r="J64" s="149">
        <f t="shared" si="2"/>
        <v>0</v>
      </c>
      <c r="K64" s="143">
        <v>0</v>
      </c>
      <c r="L64" s="143">
        <v>-31068</v>
      </c>
      <c r="M64" s="149">
        <f t="shared" si="3"/>
        <v>-31068</v>
      </c>
      <c r="N64" s="143">
        <v>0</v>
      </c>
      <c r="O64" s="143">
        <v>0</v>
      </c>
      <c r="P64" s="149">
        <f t="shared" si="4"/>
        <v>0</v>
      </c>
    </row>
    <row r="65" spans="1:16" ht="27.6" x14ac:dyDescent="0.3">
      <c r="A65" s="5" t="s">
        <v>165</v>
      </c>
      <c r="B65" s="26"/>
      <c r="C65" s="5" t="s">
        <v>75</v>
      </c>
      <c r="D65" s="7" t="s">
        <v>375</v>
      </c>
      <c r="E65" s="143">
        <v>0</v>
      </c>
      <c r="F65" s="143">
        <v>0</v>
      </c>
      <c r="G65" s="149">
        <f t="shared" si="1"/>
        <v>0</v>
      </c>
      <c r="H65" s="143">
        <v>0</v>
      </c>
      <c r="I65" s="143">
        <v>0</v>
      </c>
      <c r="J65" s="149">
        <f t="shared" si="2"/>
        <v>0</v>
      </c>
      <c r="K65" s="143">
        <v>0</v>
      </c>
      <c r="L65" s="143">
        <v>0</v>
      </c>
      <c r="M65" s="149">
        <f t="shared" si="3"/>
        <v>0</v>
      </c>
      <c r="N65" s="143">
        <v>0</v>
      </c>
      <c r="O65" s="143">
        <v>0</v>
      </c>
      <c r="P65" s="149">
        <f t="shared" si="4"/>
        <v>0</v>
      </c>
    </row>
    <row r="66" spans="1:16" ht="41.4" x14ac:dyDescent="0.3">
      <c r="A66" s="5" t="s">
        <v>167</v>
      </c>
      <c r="B66" s="26"/>
      <c r="C66" s="5" t="s">
        <v>78</v>
      </c>
      <c r="D66" s="7" t="s">
        <v>376</v>
      </c>
      <c r="E66" s="143">
        <v>30511824</v>
      </c>
      <c r="F66" s="143">
        <v>23341656</v>
      </c>
      <c r="G66" s="149">
        <f t="shared" si="1"/>
        <v>53853480</v>
      </c>
      <c r="H66" s="143">
        <v>-8514992</v>
      </c>
      <c r="I66" s="143">
        <v>-6901669</v>
      </c>
      <c r="J66" s="149">
        <f t="shared" si="2"/>
        <v>-15416661</v>
      </c>
      <c r="K66" s="143">
        <v>30511824</v>
      </c>
      <c r="L66" s="143">
        <v>23341656</v>
      </c>
      <c r="M66" s="149">
        <f t="shared" si="3"/>
        <v>53853480</v>
      </c>
      <c r="N66" s="143">
        <v>-8514992</v>
      </c>
      <c r="O66" s="143">
        <v>-6901669</v>
      </c>
      <c r="P66" s="149">
        <f t="shared" si="4"/>
        <v>-15416661</v>
      </c>
    </row>
    <row r="67" spans="1:16" ht="55.2" x14ac:dyDescent="0.3">
      <c r="A67" s="5" t="s">
        <v>169</v>
      </c>
      <c r="B67" s="26"/>
      <c r="C67" s="5" t="s">
        <v>377</v>
      </c>
      <c r="D67" s="7" t="s">
        <v>378</v>
      </c>
      <c r="E67" s="143">
        <v>0</v>
      </c>
      <c r="F67" s="143">
        <v>-1465182</v>
      </c>
      <c r="G67" s="149">
        <f t="shared" si="1"/>
        <v>-1465182</v>
      </c>
      <c r="H67" s="143">
        <v>8</v>
      </c>
      <c r="I67" s="143">
        <v>215966</v>
      </c>
      <c r="J67" s="149">
        <f t="shared" si="2"/>
        <v>215974</v>
      </c>
      <c r="K67" s="143">
        <v>0</v>
      </c>
      <c r="L67" s="143">
        <v>-1465182</v>
      </c>
      <c r="M67" s="149">
        <f t="shared" si="3"/>
        <v>-1465182</v>
      </c>
      <c r="N67" s="143">
        <v>8</v>
      </c>
      <c r="O67" s="143">
        <v>215966</v>
      </c>
      <c r="P67" s="149">
        <f t="shared" si="4"/>
        <v>215974</v>
      </c>
    </row>
    <row r="68" spans="1:16" x14ac:dyDescent="0.3">
      <c r="A68" s="5" t="s">
        <v>171</v>
      </c>
      <c r="B68" s="26"/>
      <c r="C68" s="5" t="s">
        <v>379</v>
      </c>
      <c r="D68" s="7" t="s">
        <v>65</v>
      </c>
      <c r="E68" s="143">
        <v>-820146</v>
      </c>
      <c r="F68" s="143">
        <v>1656792</v>
      </c>
      <c r="G68" s="149">
        <f t="shared" si="1"/>
        <v>836646</v>
      </c>
      <c r="H68" s="143">
        <v>0</v>
      </c>
      <c r="I68" s="143">
        <v>0</v>
      </c>
      <c r="J68" s="149">
        <f t="shared" si="2"/>
        <v>0</v>
      </c>
      <c r="K68" s="143">
        <v>-820146</v>
      </c>
      <c r="L68" s="143">
        <v>1656792</v>
      </c>
      <c r="M68" s="149">
        <f t="shared" si="3"/>
        <v>836646</v>
      </c>
      <c r="N68" s="143">
        <v>0</v>
      </c>
      <c r="O68" s="143">
        <v>0</v>
      </c>
      <c r="P68" s="149">
        <f t="shared" si="4"/>
        <v>0</v>
      </c>
    </row>
    <row r="69" spans="1:16" x14ac:dyDescent="0.3">
      <c r="A69" s="5" t="s">
        <v>174</v>
      </c>
      <c r="B69" s="26"/>
      <c r="C69" s="5" t="s">
        <v>380</v>
      </c>
      <c r="D69" s="7" t="s">
        <v>370</v>
      </c>
      <c r="E69" s="143">
        <v>-3113606</v>
      </c>
      <c r="F69" s="143">
        <v>-1569909</v>
      </c>
      <c r="G69" s="149">
        <f t="shared" si="1"/>
        <v>-4683515</v>
      </c>
      <c r="H69" s="143">
        <v>1562938</v>
      </c>
      <c r="I69" s="143">
        <v>1408658</v>
      </c>
      <c r="J69" s="149">
        <f t="shared" si="2"/>
        <v>2971596</v>
      </c>
      <c r="K69" s="143">
        <v>-3113606</v>
      </c>
      <c r="L69" s="143">
        <v>-1569909</v>
      </c>
      <c r="M69" s="149">
        <f t="shared" si="3"/>
        <v>-4683515</v>
      </c>
      <c r="N69" s="143">
        <v>1562938</v>
      </c>
      <c r="O69" s="143">
        <v>1408658</v>
      </c>
      <c r="P69" s="149">
        <f t="shared" si="4"/>
        <v>2971596</v>
      </c>
    </row>
    <row r="70" spans="1:16" ht="27.6" x14ac:dyDescent="0.3">
      <c r="A70" s="1" t="s">
        <v>176</v>
      </c>
      <c r="B70" s="8" t="s">
        <v>381</v>
      </c>
      <c r="C70" s="1" t="s">
        <v>249</v>
      </c>
      <c r="D70" s="4" t="s">
        <v>382</v>
      </c>
      <c r="E70" s="149">
        <f>E53+E56</f>
        <v>19998589</v>
      </c>
      <c r="F70" s="149">
        <f t="shared" ref="F70:O70" si="18">F53+F56</f>
        <v>19142428</v>
      </c>
      <c r="G70" s="149">
        <f t="shared" si="1"/>
        <v>39141017</v>
      </c>
      <c r="H70" s="149">
        <f t="shared" si="18"/>
        <v>-3142465</v>
      </c>
      <c r="I70" s="149">
        <f t="shared" si="18"/>
        <v>11421746</v>
      </c>
      <c r="J70" s="149">
        <f t="shared" si="2"/>
        <v>8279281</v>
      </c>
      <c r="K70" s="149">
        <f t="shared" si="18"/>
        <v>19998589</v>
      </c>
      <c r="L70" s="149">
        <f t="shared" si="18"/>
        <v>19142428</v>
      </c>
      <c r="M70" s="149">
        <f t="shared" si="3"/>
        <v>39141017</v>
      </c>
      <c r="N70" s="149">
        <f t="shared" si="18"/>
        <v>-3142465</v>
      </c>
      <c r="O70" s="149">
        <f t="shared" si="18"/>
        <v>11421746</v>
      </c>
      <c r="P70" s="149">
        <f t="shared" si="4"/>
        <v>8279281</v>
      </c>
    </row>
    <row r="71" spans="1:16" ht="27.6" x14ac:dyDescent="0.3">
      <c r="A71" s="5" t="s">
        <v>178</v>
      </c>
      <c r="B71" s="8"/>
      <c r="C71" s="5" t="s">
        <v>14</v>
      </c>
      <c r="D71" s="7" t="s">
        <v>362</v>
      </c>
      <c r="E71" s="143">
        <v>0</v>
      </c>
      <c r="F71" s="143">
        <v>0</v>
      </c>
      <c r="G71" s="149">
        <f t="shared" si="1"/>
        <v>0</v>
      </c>
      <c r="H71" s="143">
        <v>0</v>
      </c>
      <c r="I71" s="143">
        <v>0</v>
      </c>
      <c r="J71" s="149">
        <f t="shared" si="2"/>
        <v>0</v>
      </c>
      <c r="K71" s="143">
        <v>0</v>
      </c>
      <c r="L71" s="143">
        <v>0</v>
      </c>
      <c r="M71" s="149">
        <f t="shared" si="3"/>
        <v>0</v>
      </c>
      <c r="N71" s="143">
        <v>0</v>
      </c>
      <c r="O71" s="143">
        <v>0</v>
      </c>
      <c r="P71" s="149">
        <f t="shared" si="4"/>
        <v>0</v>
      </c>
    </row>
    <row r="72" spans="1:16" ht="41.4" x14ac:dyDescent="0.3">
      <c r="A72" s="5" t="s">
        <v>181</v>
      </c>
      <c r="B72" s="8"/>
      <c r="C72" s="5" t="s">
        <v>17</v>
      </c>
      <c r="D72" s="7" t="s">
        <v>363</v>
      </c>
      <c r="E72" s="143">
        <v>0</v>
      </c>
      <c r="F72" s="143">
        <v>0</v>
      </c>
      <c r="G72" s="149">
        <f t="shared" ref="G72:G73" si="19">E72+F72</f>
        <v>0</v>
      </c>
      <c r="H72" s="143">
        <v>0</v>
      </c>
      <c r="I72" s="143">
        <v>0</v>
      </c>
      <c r="J72" s="149">
        <f t="shared" ref="J72:J73" si="20">H72+I72</f>
        <v>0</v>
      </c>
      <c r="K72" s="143">
        <v>0</v>
      </c>
      <c r="L72" s="143">
        <v>0</v>
      </c>
      <c r="M72" s="149">
        <f t="shared" ref="M72:M73" si="21">K72+L72</f>
        <v>0</v>
      </c>
      <c r="N72" s="143">
        <v>0</v>
      </c>
      <c r="O72" s="143">
        <v>0</v>
      </c>
      <c r="P72" s="149">
        <f t="shared" ref="P72:P73" si="22">N72+O72</f>
        <v>0</v>
      </c>
    </row>
    <row r="73" spans="1:16" ht="27.6" x14ac:dyDescent="0.3">
      <c r="A73" s="1" t="s">
        <v>184</v>
      </c>
      <c r="B73" s="8"/>
      <c r="C73" s="1" t="s">
        <v>253</v>
      </c>
      <c r="D73" s="4" t="s">
        <v>383</v>
      </c>
      <c r="E73" s="144">
        <v>0</v>
      </c>
      <c r="F73" s="144">
        <v>0</v>
      </c>
      <c r="G73" s="149">
        <f t="shared" si="19"/>
        <v>0</v>
      </c>
      <c r="H73" s="144">
        <v>0</v>
      </c>
      <c r="I73" s="144">
        <v>0</v>
      </c>
      <c r="J73" s="149">
        <f t="shared" si="20"/>
        <v>0</v>
      </c>
      <c r="K73" s="144">
        <v>0</v>
      </c>
      <c r="L73" s="144">
        <v>0</v>
      </c>
      <c r="M73" s="149">
        <f t="shared" si="21"/>
        <v>0</v>
      </c>
      <c r="N73" s="144">
        <v>0</v>
      </c>
      <c r="O73" s="144">
        <v>0</v>
      </c>
      <c r="P73" s="149">
        <f t="shared" si="22"/>
        <v>0</v>
      </c>
    </row>
    <row r="74" spans="1:16" x14ac:dyDescent="0.3">
      <c r="A74" s="27" t="s">
        <v>384</v>
      </c>
      <c r="B74" s="27"/>
      <c r="C74" s="27"/>
      <c r="D74" s="28"/>
      <c r="E74" s="27"/>
      <c r="F74" s="27"/>
      <c r="G74" s="27"/>
      <c r="H74" s="27"/>
      <c r="I74" s="27"/>
      <c r="J74" s="27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zoomScale="90" zoomScaleNormal="90" workbookViewId="0">
      <selection activeCell="J17" sqref="J17"/>
    </sheetView>
  </sheetViews>
  <sheetFormatPr defaultRowHeight="14.4" x14ac:dyDescent="0.3"/>
  <cols>
    <col min="1" max="1" width="6.109375" bestFit="1" customWidth="1"/>
    <col min="2" max="2" width="8.6640625" bestFit="1" customWidth="1"/>
    <col min="3" max="3" width="6.109375" bestFit="1" customWidth="1"/>
    <col min="4" max="4" width="41.5546875" bestFit="1" customWidth="1"/>
    <col min="5" max="6" width="26.77734375" customWidth="1"/>
  </cols>
  <sheetData>
    <row r="1" spans="1:12" ht="15.6" x14ac:dyDescent="0.3">
      <c r="A1" s="241" t="s">
        <v>535</v>
      </c>
      <c r="B1" s="241"/>
      <c r="C1" s="241"/>
      <c r="D1" s="241"/>
      <c r="E1" s="241"/>
      <c r="F1" s="241"/>
      <c r="G1" s="21"/>
      <c r="H1" s="21"/>
    </row>
    <row r="2" spans="1:12" ht="15.6" x14ac:dyDescent="0.3">
      <c r="A2" s="263" t="s">
        <v>623</v>
      </c>
      <c r="B2" s="263"/>
      <c r="C2" s="263"/>
      <c r="D2" s="263"/>
      <c r="E2" s="263"/>
      <c r="F2" s="263"/>
      <c r="G2" s="22"/>
      <c r="H2" s="22"/>
    </row>
    <row r="3" spans="1:12" ht="15.6" x14ac:dyDescent="0.3">
      <c r="A3" s="264" t="s">
        <v>299</v>
      </c>
      <c r="B3" s="264"/>
      <c r="C3" s="264"/>
      <c r="D3" s="264"/>
      <c r="E3" s="264"/>
      <c r="F3" s="264"/>
      <c r="G3" s="241"/>
      <c r="H3" s="241"/>
      <c r="I3" s="241"/>
      <c r="J3" s="241"/>
      <c r="K3" s="241"/>
      <c r="L3" s="241"/>
    </row>
    <row r="4" spans="1:12" ht="26.4" x14ac:dyDescent="0.3">
      <c r="A4" s="60" t="s">
        <v>0</v>
      </c>
      <c r="B4" s="60" t="s">
        <v>433</v>
      </c>
      <c r="C4" s="60" t="s">
        <v>2</v>
      </c>
      <c r="D4" s="61" t="s">
        <v>3</v>
      </c>
      <c r="E4" s="62" t="s">
        <v>434</v>
      </c>
      <c r="F4" s="62" t="s">
        <v>435</v>
      </c>
    </row>
    <row r="5" spans="1:12" ht="20.399999999999999" x14ac:dyDescent="0.3">
      <c r="A5" s="63" t="s">
        <v>9</v>
      </c>
      <c r="B5" s="64" t="s">
        <v>436</v>
      </c>
      <c r="C5" s="65" t="s">
        <v>11</v>
      </c>
      <c r="D5" s="66" t="s">
        <v>437</v>
      </c>
      <c r="E5" s="151">
        <f>E6+E22+E39+E40+E41</f>
        <v>-98445023</v>
      </c>
      <c r="F5" s="151">
        <f>F6+F22+F39+F40+F41</f>
        <v>10122342</v>
      </c>
    </row>
    <row r="6" spans="1:12" ht="27.6" x14ac:dyDescent="0.3">
      <c r="A6" s="63" t="s">
        <v>13</v>
      </c>
      <c r="B6" s="67" t="s">
        <v>438</v>
      </c>
      <c r="C6" s="65">
        <v>1</v>
      </c>
      <c r="D6" s="43" t="s">
        <v>439</v>
      </c>
      <c r="E6" s="151">
        <f>E7+E8</f>
        <v>10910276</v>
      </c>
      <c r="F6" s="151">
        <f>F7+F8</f>
        <v>16679386</v>
      </c>
    </row>
    <row r="7" spans="1:12" x14ac:dyDescent="0.3">
      <c r="A7" s="68" t="s">
        <v>16</v>
      </c>
      <c r="B7" s="67"/>
      <c r="C7" s="69" t="s">
        <v>55</v>
      </c>
      <c r="D7" s="70" t="s">
        <v>440</v>
      </c>
      <c r="E7" s="71">
        <v>14014544</v>
      </c>
      <c r="F7" s="71">
        <v>17820177</v>
      </c>
    </row>
    <row r="8" spans="1:12" ht="20.399999999999999" x14ac:dyDescent="0.3">
      <c r="A8" s="68" t="s">
        <v>19</v>
      </c>
      <c r="B8" s="64" t="s">
        <v>441</v>
      </c>
      <c r="C8" s="69" t="s">
        <v>58</v>
      </c>
      <c r="D8" s="72" t="s">
        <v>442</v>
      </c>
      <c r="E8" s="152">
        <f>SUM(E9:E21)</f>
        <v>-3104268</v>
      </c>
      <c r="F8" s="152">
        <f>SUM(F9:F21)</f>
        <v>-1140791</v>
      </c>
    </row>
    <row r="9" spans="1:12" x14ac:dyDescent="0.3">
      <c r="A9" s="68" t="s">
        <v>23</v>
      </c>
      <c r="B9" s="67"/>
      <c r="C9" s="73" t="s">
        <v>443</v>
      </c>
      <c r="D9" s="74" t="s">
        <v>444</v>
      </c>
      <c r="E9" s="71">
        <v>1206566</v>
      </c>
      <c r="F9" s="71">
        <v>1200539</v>
      </c>
    </row>
    <row r="10" spans="1:12" x14ac:dyDescent="0.3">
      <c r="A10" s="68" t="s">
        <v>25</v>
      </c>
      <c r="B10" s="67"/>
      <c r="C10" s="73" t="s">
        <v>445</v>
      </c>
      <c r="D10" s="74" t="s">
        <v>446</v>
      </c>
      <c r="E10" s="71">
        <v>866391</v>
      </c>
      <c r="F10" s="71">
        <v>877327</v>
      </c>
    </row>
    <row r="11" spans="1:12" x14ac:dyDescent="0.3">
      <c r="A11" s="68" t="s">
        <v>27</v>
      </c>
      <c r="B11" s="67"/>
      <c r="C11" s="75" t="s">
        <v>447</v>
      </c>
      <c r="D11" s="74" t="s">
        <v>448</v>
      </c>
      <c r="E11" s="71">
        <v>0</v>
      </c>
      <c r="F11" s="71">
        <v>0</v>
      </c>
    </row>
    <row r="12" spans="1:12" x14ac:dyDescent="0.3">
      <c r="A12" s="68" t="s">
        <v>30</v>
      </c>
      <c r="B12" s="67"/>
      <c r="C12" s="75" t="s">
        <v>449</v>
      </c>
      <c r="D12" s="74" t="s">
        <v>450</v>
      </c>
      <c r="E12" s="71">
        <v>0</v>
      </c>
      <c r="F12" s="71">
        <v>0</v>
      </c>
    </row>
    <row r="13" spans="1:12" ht="27.6" x14ac:dyDescent="0.3">
      <c r="A13" s="68" t="s">
        <v>34</v>
      </c>
      <c r="B13" s="67"/>
      <c r="C13" s="75" t="s">
        <v>451</v>
      </c>
      <c r="D13" s="76" t="s">
        <v>452</v>
      </c>
      <c r="E13" s="71">
        <v>-1146249</v>
      </c>
      <c r="F13" s="71">
        <v>-1336652</v>
      </c>
    </row>
    <row r="14" spans="1:12" x14ac:dyDescent="0.3">
      <c r="A14" s="68" t="s">
        <v>37</v>
      </c>
      <c r="B14" s="67"/>
      <c r="C14" s="75" t="s">
        <v>453</v>
      </c>
      <c r="D14" s="74" t="s">
        <v>454</v>
      </c>
      <c r="E14" s="71">
        <v>309550</v>
      </c>
      <c r="F14" s="71">
        <v>336020</v>
      </c>
    </row>
    <row r="15" spans="1:12" x14ac:dyDescent="0.3">
      <c r="A15" s="68" t="s">
        <v>41</v>
      </c>
      <c r="B15" s="67"/>
      <c r="C15" s="75" t="s">
        <v>455</v>
      </c>
      <c r="D15" s="74" t="s">
        <v>456</v>
      </c>
      <c r="E15" s="71">
        <v>-6364841</v>
      </c>
      <c r="F15" s="71">
        <v>-5561068</v>
      </c>
    </row>
    <row r="16" spans="1:12" x14ac:dyDescent="0.3">
      <c r="A16" s="68" t="s">
        <v>43</v>
      </c>
      <c r="B16" s="64"/>
      <c r="C16" s="75" t="s">
        <v>457</v>
      </c>
      <c r="D16" s="74" t="s">
        <v>458</v>
      </c>
      <c r="E16" s="71">
        <v>0</v>
      </c>
      <c r="F16" s="71">
        <v>0</v>
      </c>
    </row>
    <row r="17" spans="1:6" x14ac:dyDescent="0.3">
      <c r="A17" s="68" t="s">
        <v>45</v>
      </c>
      <c r="B17" s="67"/>
      <c r="C17" s="75" t="s">
        <v>459</v>
      </c>
      <c r="D17" s="77" t="s">
        <v>460</v>
      </c>
      <c r="E17" s="71">
        <v>0</v>
      </c>
      <c r="F17" s="71">
        <v>0</v>
      </c>
    </row>
    <row r="18" spans="1:6" ht="27.6" x14ac:dyDescent="0.3">
      <c r="A18" s="68" t="s">
        <v>47</v>
      </c>
      <c r="B18" s="67"/>
      <c r="C18" s="75" t="s">
        <v>461</v>
      </c>
      <c r="D18" s="77" t="s">
        <v>462</v>
      </c>
      <c r="E18" s="71">
        <v>0</v>
      </c>
      <c r="F18" s="71">
        <v>0</v>
      </c>
    </row>
    <row r="19" spans="1:6" x14ac:dyDescent="0.3">
      <c r="A19" s="68" t="s">
        <v>51</v>
      </c>
      <c r="B19" s="67"/>
      <c r="C19" s="75" t="s">
        <v>463</v>
      </c>
      <c r="D19" s="77" t="s">
        <v>464</v>
      </c>
      <c r="E19" s="71">
        <v>2763451</v>
      </c>
      <c r="F19" s="71">
        <v>3567846</v>
      </c>
    </row>
    <row r="20" spans="1:6" ht="27.6" x14ac:dyDescent="0.3">
      <c r="A20" s="68" t="s">
        <v>54</v>
      </c>
      <c r="B20" s="67"/>
      <c r="C20" s="75" t="s">
        <v>465</v>
      </c>
      <c r="D20" s="77" t="s">
        <v>466</v>
      </c>
      <c r="E20" s="71">
        <v>-182542</v>
      </c>
      <c r="F20" s="71">
        <v>-86944</v>
      </c>
    </row>
    <row r="21" spans="1:6" x14ac:dyDescent="0.3">
      <c r="A21" s="68" t="s">
        <v>57</v>
      </c>
      <c r="B21" s="67"/>
      <c r="C21" s="75" t="s">
        <v>467</v>
      </c>
      <c r="D21" s="76" t="s">
        <v>468</v>
      </c>
      <c r="E21" s="71">
        <v>-556594</v>
      </c>
      <c r="F21" s="71">
        <v>-137859</v>
      </c>
    </row>
    <row r="22" spans="1:6" ht="20.399999999999999" x14ac:dyDescent="0.3">
      <c r="A22" s="63" t="s">
        <v>60</v>
      </c>
      <c r="B22" s="64" t="s">
        <v>469</v>
      </c>
      <c r="C22" s="65">
        <v>2</v>
      </c>
      <c r="D22" s="33" t="s">
        <v>470</v>
      </c>
      <c r="E22" s="151">
        <f>SUM(E23:E38)</f>
        <v>-118967559</v>
      </c>
      <c r="F22" s="151">
        <f>SUM(F23:F38)</f>
        <v>-17697244</v>
      </c>
    </row>
    <row r="23" spans="1:6" ht="27.6" x14ac:dyDescent="0.3">
      <c r="A23" s="68" t="s">
        <v>63</v>
      </c>
      <c r="B23" s="67"/>
      <c r="C23" s="69" t="s">
        <v>70</v>
      </c>
      <c r="D23" s="78" t="s">
        <v>471</v>
      </c>
      <c r="E23" s="71">
        <v>27254979</v>
      </c>
      <c r="F23" s="71">
        <v>-19715939</v>
      </c>
    </row>
    <row r="24" spans="1:6" ht="27.6" x14ac:dyDescent="0.3">
      <c r="A24" s="68" t="s">
        <v>66</v>
      </c>
      <c r="B24" s="67"/>
      <c r="C24" s="69" t="s">
        <v>73</v>
      </c>
      <c r="D24" s="78" t="s">
        <v>472</v>
      </c>
      <c r="E24" s="71">
        <v>-143606943</v>
      </c>
      <c r="F24" s="71">
        <v>7883988</v>
      </c>
    </row>
    <row r="25" spans="1:6" ht="27.6" x14ac:dyDescent="0.3">
      <c r="A25" s="68" t="s">
        <v>69</v>
      </c>
      <c r="B25" s="67"/>
      <c r="C25" s="69" t="s">
        <v>473</v>
      </c>
      <c r="D25" s="78" t="s">
        <v>474</v>
      </c>
      <c r="E25" s="71">
        <v>8450615</v>
      </c>
      <c r="F25" s="71">
        <v>-537680</v>
      </c>
    </row>
    <row r="26" spans="1:6" ht="27.6" x14ac:dyDescent="0.3">
      <c r="A26" s="68" t="s">
        <v>72</v>
      </c>
      <c r="B26" s="67"/>
      <c r="C26" s="69" t="s">
        <v>475</v>
      </c>
      <c r="D26" s="76" t="s">
        <v>476</v>
      </c>
      <c r="E26" s="71">
        <v>-5338499</v>
      </c>
      <c r="F26" s="71">
        <v>-16042322</v>
      </c>
    </row>
    <row r="27" spans="1:6" ht="27.6" x14ac:dyDescent="0.3">
      <c r="A27" s="68" t="s">
        <v>74</v>
      </c>
      <c r="B27" s="67"/>
      <c r="C27" s="69" t="s">
        <v>477</v>
      </c>
      <c r="D27" s="76" t="s">
        <v>478</v>
      </c>
      <c r="E27" s="71">
        <v>-304557</v>
      </c>
      <c r="F27" s="71">
        <v>-1627307</v>
      </c>
    </row>
    <row r="28" spans="1:6" x14ac:dyDescent="0.3">
      <c r="A28" s="68" t="s">
        <v>77</v>
      </c>
      <c r="B28" s="67"/>
      <c r="C28" s="69" t="s">
        <v>479</v>
      </c>
      <c r="D28" s="78" t="s">
        <v>480</v>
      </c>
      <c r="E28" s="41">
        <v>-1453019</v>
      </c>
      <c r="F28" s="41">
        <v>-1416457</v>
      </c>
    </row>
    <row r="29" spans="1:6" x14ac:dyDescent="0.3">
      <c r="A29" s="68" t="s">
        <v>79</v>
      </c>
      <c r="B29" s="67"/>
      <c r="C29" s="69" t="s">
        <v>481</v>
      </c>
      <c r="D29" s="78" t="s">
        <v>482</v>
      </c>
      <c r="E29" s="71">
        <v>0</v>
      </c>
      <c r="F29" s="71">
        <v>0</v>
      </c>
    </row>
    <row r="30" spans="1:6" x14ac:dyDescent="0.3">
      <c r="A30" s="68" t="s">
        <v>82</v>
      </c>
      <c r="B30" s="67"/>
      <c r="C30" s="69" t="s">
        <v>483</v>
      </c>
      <c r="D30" s="78" t="s">
        <v>484</v>
      </c>
      <c r="E30" s="71">
        <v>1359364</v>
      </c>
      <c r="F30" s="71">
        <v>487625</v>
      </c>
    </row>
    <row r="31" spans="1:6" x14ac:dyDescent="0.3">
      <c r="A31" s="68" t="s">
        <v>84</v>
      </c>
      <c r="B31" s="67"/>
      <c r="C31" s="69" t="s">
        <v>485</v>
      </c>
      <c r="D31" s="78" t="s">
        <v>486</v>
      </c>
      <c r="E31" s="71">
        <v>0</v>
      </c>
      <c r="F31" s="71">
        <v>0</v>
      </c>
    </row>
    <row r="32" spans="1:6" x14ac:dyDescent="0.3">
      <c r="A32" s="68" t="s">
        <v>86</v>
      </c>
      <c r="B32" s="67"/>
      <c r="C32" s="69" t="s">
        <v>487</v>
      </c>
      <c r="D32" s="78" t="s">
        <v>488</v>
      </c>
      <c r="E32" s="71">
        <v>5665168</v>
      </c>
      <c r="F32" s="71">
        <v>9262306</v>
      </c>
    </row>
    <row r="33" spans="1:6" x14ac:dyDescent="0.3">
      <c r="A33" s="68" t="s">
        <v>88</v>
      </c>
      <c r="B33" s="67"/>
      <c r="C33" s="69" t="s">
        <v>489</v>
      </c>
      <c r="D33" s="76" t="s">
        <v>490</v>
      </c>
      <c r="E33" s="71">
        <v>0</v>
      </c>
      <c r="F33" s="71">
        <v>0</v>
      </c>
    </row>
    <row r="34" spans="1:6" x14ac:dyDescent="0.3">
      <c r="A34" s="68" t="s">
        <v>91</v>
      </c>
      <c r="B34" s="67"/>
      <c r="C34" s="69" t="s">
        <v>491</v>
      </c>
      <c r="D34" s="76" t="s">
        <v>492</v>
      </c>
      <c r="E34" s="71">
        <v>-170998</v>
      </c>
      <c r="F34" s="71">
        <v>-1335264</v>
      </c>
    </row>
    <row r="35" spans="1:6" x14ac:dyDescent="0.3">
      <c r="A35" s="68" t="s">
        <v>93</v>
      </c>
      <c r="B35" s="67"/>
      <c r="C35" s="69" t="s">
        <v>493</v>
      </c>
      <c r="D35" s="78" t="s">
        <v>494</v>
      </c>
      <c r="E35" s="41">
        <v>892094</v>
      </c>
      <c r="F35" s="41">
        <v>10843490</v>
      </c>
    </row>
    <row r="36" spans="1:6" x14ac:dyDescent="0.3">
      <c r="A36" s="68" t="s">
        <v>97</v>
      </c>
      <c r="B36" s="67"/>
      <c r="C36" s="69" t="s">
        <v>495</v>
      </c>
      <c r="D36" s="79" t="s">
        <v>496</v>
      </c>
      <c r="E36" s="145">
        <v>-10111569</v>
      </c>
      <c r="F36" s="145">
        <v>-8443409</v>
      </c>
    </row>
    <row r="37" spans="1:6" x14ac:dyDescent="0.3">
      <c r="A37" s="68" t="s">
        <v>100</v>
      </c>
      <c r="B37" s="67"/>
      <c r="C37" s="69" t="s">
        <v>497</v>
      </c>
      <c r="D37" s="79" t="s">
        <v>498</v>
      </c>
      <c r="E37" s="71">
        <v>-1405775</v>
      </c>
      <c r="F37" s="71">
        <v>-1651451</v>
      </c>
    </row>
    <row r="38" spans="1:6" ht="27.6" x14ac:dyDescent="0.3">
      <c r="A38" s="68" t="s">
        <v>103</v>
      </c>
      <c r="B38" s="67"/>
      <c r="C38" s="69" t="s">
        <v>499</v>
      </c>
      <c r="D38" s="79" t="s">
        <v>500</v>
      </c>
      <c r="E38" s="145">
        <v>-198419</v>
      </c>
      <c r="F38" s="145">
        <v>4595176</v>
      </c>
    </row>
    <row r="39" spans="1:6" x14ac:dyDescent="0.3">
      <c r="A39" s="63" t="s">
        <v>106</v>
      </c>
      <c r="B39" s="67"/>
      <c r="C39" s="80">
        <v>3</v>
      </c>
      <c r="D39" s="81" t="s">
        <v>501</v>
      </c>
      <c r="E39" s="82">
        <v>-2067242</v>
      </c>
      <c r="F39" s="82">
        <v>-1416457</v>
      </c>
    </row>
    <row r="40" spans="1:6" x14ac:dyDescent="0.3">
      <c r="A40" s="63" t="s">
        <v>108</v>
      </c>
      <c r="B40" s="67"/>
      <c r="C40" s="80">
        <v>4</v>
      </c>
      <c r="D40" s="81" t="s">
        <v>502</v>
      </c>
      <c r="E40" s="82">
        <v>11525621</v>
      </c>
      <c r="F40" s="82">
        <v>12302123</v>
      </c>
    </row>
    <row r="41" spans="1:6" x14ac:dyDescent="0.3">
      <c r="A41" s="63" t="s">
        <v>111</v>
      </c>
      <c r="B41" s="67"/>
      <c r="C41" s="80">
        <v>5</v>
      </c>
      <c r="D41" s="81" t="s">
        <v>503</v>
      </c>
      <c r="E41" s="82">
        <v>153881</v>
      </c>
      <c r="F41" s="82">
        <v>254534</v>
      </c>
    </row>
    <row r="42" spans="1:6" ht="20.399999999999999" x14ac:dyDescent="0.3">
      <c r="A42" s="63" t="s">
        <v>113</v>
      </c>
      <c r="B42" s="64" t="s">
        <v>504</v>
      </c>
      <c r="C42" s="65" t="s">
        <v>21</v>
      </c>
      <c r="D42" s="66" t="s">
        <v>505</v>
      </c>
      <c r="E42" s="153">
        <f>SUM(E43:E49)</f>
        <v>-4215008</v>
      </c>
      <c r="F42" s="153">
        <f>SUM(F43:F49)</f>
        <v>-1877732</v>
      </c>
    </row>
    <row r="43" spans="1:6" x14ac:dyDescent="0.3">
      <c r="A43" s="68" t="s">
        <v>115</v>
      </c>
      <c r="B43" s="67"/>
      <c r="C43" s="83">
        <v>1</v>
      </c>
      <c r="D43" s="78" t="s">
        <v>506</v>
      </c>
      <c r="E43" s="71">
        <v>14017</v>
      </c>
      <c r="F43" s="71">
        <v>45368</v>
      </c>
    </row>
    <row r="44" spans="1:6" x14ac:dyDescent="0.3">
      <c r="A44" s="68" t="s">
        <v>116</v>
      </c>
      <c r="B44" s="67"/>
      <c r="C44" s="83">
        <v>2</v>
      </c>
      <c r="D44" s="78" t="s">
        <v>507</v>
      </c>
      <c r="E44" s="71">
        <v>-392839</v>
      </c>
      <c r="F44" s="71">
        <v>-604784</v>
      </c>
    </row>
    <row r="45" spans="1:6" x14ac:dyDescent="0.3">
      <c r="A45" s="68" t="s">
        <v>119</v>
      </c>
      <c r="B45" s="67"/>
      <c r="C45" s="83">
        <v>3</v>
      </c>
      <c r="D45" s="78" t="s">
        <v>508</v>
      </c>
      <c r="E45" s="71">
        <v>0</v>
      </c>
      <c r="F45" s="71">
        <v>0</v>
      </c>
    </row>
    <row r="46" spans="1:6" x14ac:dyDescent="0.3">
      <c r="A46" s="68" t="s">
        <v>121</v>
      </c>
      <c r="B46" s="67"/>
      <c r="C46" s="83">
        <v>4</v>
      </c>
      <c r="D46" s="78" t="s">
        <v>509</v>
      </c>
      <c r="E46" s="71">
        <v>-1336186</v>
      </c>
      <c r="F46" s="71">
        <v>-1318316</v>
      </c>
    </row>
    <row r="47" spans="1:6" ht="27.6" x14ac:dyDescent="0.3">
      <c r="A47" s="68" t="s">
        <v>123</v>
      </c>
      <c r="B47" s="67"/>
      <c r="C47" s="83">
        <v>5</v>
      </c>
      <c r="D47" s="78" t="s">
        <v>510</v>
      </c>
      <c r="E47" s="71">
        <v>0</v>
      </c>
      <c r="F47" s="71">
        <v>0</v>
      </c>
    </row>
    <row r="48" spans="1:6" ht="27.6" x14ac:dyDescent="0.3">
      <c r="A48" s="68" t="s">
        <v>124</v>
      </c>
      <c r="B48" s="67"/>
      <c r="C48" s="83">
        <v>6</v>
      </c>
      <c r="D48" s="78" t="s">
        <v>511</v>
      </c>
      <c r="E48" s="71">
        <v>0</v>
      </c>
      <c r="F48" s="71">
        <v>0</v>
      </c>
    </row>
    <row r="49" spans="1:6" x14ac:dyDescent="0.3">
      <c r="A49" s="68" t="s">
        <v>127</v>
      </c>
      <c r="B49" s="67"/>
      <c r="C49" s="83">
        <v>7</v>
      </c>
      <c r="D49" s="70" t="s">
        <v>512</v>
      </c>
      <c r="E49" s="71">
        <v>-2500000</v>
      </c>
      <c r="F49" s="71">
        <v>0</v>
      </c>
    </row>
    <row r="50" spans="1:6" ht="20.399999999999999" x14ac:dyDescent="0.3">
      <c r="A50" s="63" t="s">
        <v>131</v>
      </c>
      <c r="B50" s="64" t="s">
        <v>513</v>
      </c>
      <c r="C50" s="65" t="s">
        <v>32</v>
      </c>
      <c r="D50" s="66" t="s">
        <v>514</v>
      </c>
      <c r="E50" s="151">
        <f>SUM(E51:E61)</f>
        <v>-771214</v>
      </c>
      <c r="F50" s="151">
        <f>SUM(F51:F61)</f>
        <v>-716125</v>
      </c>
    </row>
    <row r="51" spans="1:6" x14ac:dyDescent="0.3">
      <c r="A51" s="68" t="s">
        <v>133</v>
      </c>
      <c r="B51" s="67"/>
      <c r="C51" s="83">
        <v>1</v>
      </c>
      <c r="D51" s="70" t="s">
        <v>515</v>
      </c>
      <c r="E51" s="71">
        <v>0</v>
      </c>
      <c r="F51" s="71">
        <v>0</v>
      </c>
    </row>
    <row r="52" spans="1:6" ht="27.6" x14ac:dyDescent="0.3">
      <c r="A52" s="68" t="s">
        <v>135</v>
      </c>
      <c r="B52" s="67"/>
      <c r="C52" s="83">
        <v>2</v>
      </c>
      <c r="D52" s="70" t="s">
        <v>516</v>
      </c>
      <c r="E52" s="71">
        <v>0</v>
      </c>
      <c r="F52" s="71">
        <v>0</v>
      </c>
    </row>
    <row r="53" spans="1:6" ht="27.6" x14ac:dyDescent="0.3">
      <c r="A53" s="68" t="s">
        <v>138</v>
      </c>
      <c r="B53" s="67"/>
      <c r="C53" s="83">
        <v>3</v>
      </c>
      <c r="D53" s="70" t="s">
        <v>517</v>
      </c>
      <c r="E53" s="71">
        <v>0</v>
      </c>
      <c r="F53" s="71">
        <v>0</v>
      </c>
    </row>
    <row r="54" spans="1:6" x14ac:dyDescent="0.3">
      <c r="A54" s="68" t="s">
        <v>141</v>
      </c>
      <c r="B54" s="67"/>
      <c r="C54" s="83">
        <v>4</v>
      </c>
      <c r="D54" s="70" t="s">
        <v>518</v>
      </c>
      <c r="E54" s="71">
        <v>0</v>
      </c>
      <c r="F54" s="71">
        <v>0</v>
      </c>
    </row>
    <row r="55" spans="1:6" x14ac:dyDescent="0.3">
      <c r="A55" s="68" t="s">
        <v>143</v>
      </c>
      <c r="B55" s="67"/>
      <c r="C55" s="83">
        <v>5</v>
      </c>
      <c r="D55" s="70" t="s">
        <v>519</v>
      </c>
      <c r="E55" s="71">
        <v>0</v>
      </c>
      <c r="F55" s="71">
        <v>0</v>
      </c>
    </row>
    <row r="56" spans="1:6" ht="27.6" x14ac:dyDescent="0.3">
      <c r="A56" s="68" t="s">
        <v>145</v>
      </c>
      <c r="B56" s="67"/>
      <c r="C56" s="83">
        <v>6</v>
      </c>
      <c r="D56" s="70" t="s">
        <v>520</v>
      </c>
      <c r="E56" s="71">
        <v>0</v>
      </c>
      <c r="F56" s="71">
        <v>0</v>
      </c>
    </row>
    <row r="57" spans="1:6" ht="27.6" x14ac:dyDescent="0.3">
      <c r="A57" s="68" t="s">
        <v>148</v>
      </c>
      <c r="B57" s="67"/>
      <c r="C57" s="83">
        <v>7</v>
      </c>
      <c r="D57" s="70" t="s">
        <v>521</v>
      </c>
      <c r="E57" s="71">
        <v>0</v>
      </c>
      <c r="F57" s="71">
        <v>0</v>
      </c>
    </row>
    <row r="58" spans="1:6" x14ac:dyDescent="0.3">
      <c r="A58" s="68" t="s">
        <v>150</v>
      </c>
      <c r="B58" s="67"/>
      <c r="C58" s="83">
        <v>8</v>
      </c>
      <c r="D58" s="70" t="s">
        <v>522</v>
      </c>
      <c r="E58" s="71">
        <v>0</v>
      </c>
      <c r="F58" s="71">
        <v>0</v>
      </c>
    </row>
    <row r="59" spans="1:6" x14ac:dyDescent="0.3">
      <c r="A59" s="68" t="s">
        <v>151</v>
      </c>
      <c r="B59" s="67"/>
      <c r="C59" s="83">
        <v>9</v>
      </c>
      <c r="D59" s="70" t="s">
        <v>523</v>
      </c>
      <c r="E59" s="71">
        <v>0</v>
      </c>
      <c r="F59" s="71">
        <v>0</v>
      </c>
    </row>
    <row r="60" spans="1:6" x14ac:dyDescent="0.3">
      <c r="A60" s="68" t="s">
        <v>155</v>
      </c>
      <c r="B60" s="67"/>
      <c r="C60" s="83">
        <v>10</v>
      </c>
      <c r="D60" s="70" t="s">
        <v>524</v>
      </c>
      <c r="E60" s="71">
        <v>0</v>
      </c>
      <c r="F60" s="71">
        <v>0</v>
      </c>
    </row>
    <row r="61" spans="1:6" x14ac:dyDescent="0.3">
      <c r="A61" s="68" t="s">
        <v>158</v>
      </c>
      <c r="B61" s="67"/>
      <c r="C61" s="83">
        <v>11</v>
      </c>
      <c r="D61" s="70" t="s">
        <v>525</v>
      </c>
      <c r="E61" s="71">
        <v>-771214</v>
      </c>
      <c r="F61" s="71">
        <v>-716125</v>
      </c>
    </row>
    <row r="62" spans="1:6" x14ac:dyDescent="0.3">
      <c r="A62" s="63" t="s">
        <v>162</v>
      </c>
      <c r="B62" s="64" t="s">
        <v>526</v>
      </c>
      <c r="C62" s="65" t="s">
        <v>95</v>
      </c>
      <c r="D62" s="66" t="s">
        <v>527</v>
      </c>
      <c r="E62" s="151">
        <f>E5+E42+E50</f>
        <v>-103431245</v>
      </c>
      <c r="F62" s="151">
        <f>F5+F42+F50</f>
        <v>7528485</v>
      </c>
    </row>
    <row r="63" spans="1:6" ht="27.6" x14ac:dyDescent="0.3">
      <c r="A63" s="63" t="s">
        <v>165</v>
      </c>
      <c r="B63" s="67"/>
      <c r="C63" s="65" t="s">
        <v>125</v>
      </c>
      <c r="D63" s="66" t="s">
        <v>528</v>
      </c>
      <c r="E63" s="82">
        <v>618083</v>
      </c>
      <c r="F63" s="82">
        <v>-4866856</v>
      </c>
    </row>
    <row r="64" spans="1:6" ht="27.6" x14ac:dyDescent="0.3">
      <c r="A64" s="63" t="s">
        <v>167</v>
      </c>
      <c r="B64" s="64" t="s">
        <v>529</v>
      </c>
      <c r="C64" s="65" t="s">
        <v>129</v>
      </c>
      <c r="D64" s="66" t="s">
        <v>530</v>
      </c>
      <c r="E64" s="151">
        <f>E62+E63</f>
        <v>-102813162</v>
      </c>
      <c r="F64" s="151">
        <f>F62+F63</f>
        <v>2661629</v>
      </c>
    </row>
    <row r="65" spans="1:6" x14ac:dyDescent="0.3">
      <c r="A65" s="68" t="s">
        <v>169</v>
      </c>
      <c r="B65" s="67"/>
      <c r="C65" s="83">
        <v>1</v>
      </c>
      <c r="D65" s="70" t="s">
        <v>531</v>
      </c>
      <c r="E65" s="71">
        <v>106166366</v>
      </c>
      <c r="F65" s="71">
        <v>76850864</v>
      </c>
    </row>
    <row r="66" spans="1:6" x14ac:dyDescent="0.3">
      <c r="A66" s="63" t="s">
        <v>171</v>
      </c>
      <c r="B66" s="84" t="s">
        <v>532</v>
      </c>
      <c r="C66" s="65">
        <v>2</v>
      </c>
      <c r="D66" s="66" t="s">
        <v>533</v>
      </c>
      <c r="E66" s="151">
        <f>E64+E65</f>
        <v>3353204</v>
      </c>
      <c r="F66" s="151">
        <f>F64+F65</f>
        <v>79512493</v>
      </c>
    </row>
    <row r="67" spans="1:6" x14ac:dyDescent="0.3">
      <c r="A67" s="262" t="s">
        <v>534</v>
      </c>
      <c r="B67" s="262"/>
      <c r="C67" s="262"/>
      <c r="D67" s="262"/>
      <c r="E67" s="262"/>
      <c r="F67" s="262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zoomScale="80" zoomScaleNormal="80" workbookViewId="0">
      <selection activeCell="K43" sqref="K43"/>
    </sheetView>
  </sheetViews>
  <sheetFormatPr defaultRowHeight="14.4" x14ac:dyDescent="0.3"/>
  <cols>
    <col min="2" max="2" width="51.109375" customWidth="1"/>
    <col min="3" max="12" width="35.33203125" customWidth="1"/>
  </cols>
  <sheetData>
    <row r="1" spans="1:13" ht="15.6" x14ac:dyDescent="0.3">
      <c r="A1" s="265" t="s">
        <v>432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1"/>
    </row>
    <row r="2" spans="1:13" ht="15.6" x14ac:dyDescent="0.3">
      <c r="A2" s="266" t="s">
        <v>623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59"/>
    </row>
    <row r="3" spans="1:13" ht="15" thickBot="1" x14ac:dyDescent="0.35">
      <c r="A3" s="267" t="s">
        <v>299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58"/>
    </row>
    <row r="4" spans="1:13" x14ac:dyDescent="0.3">
      <c r="A4" s="268" t="s">
        <v>0</v>
      </c>
      <c r="B4" s="270" t="s">
        <v>3</v>
      </c>
      <c r="C4" s="272" t="s">
        <v>385</v>
      </c>
      <c r="D4" s="272"/>
      <c r="E4" s="272"/>
      <c r="F4" s="272"/>
      <c r="G4" s="272"/>
      <c r="H4" s="272"/>
      <c r="I4" s="272"/>
      <c r="J4" s="272"/>
      <c r="K4" s="273" t="s">
        <v>386</v>
      </c>
      <c r="L4" s="275" t="s">
        <v>387</v>
      </c>
    </row>
    <row r="5" spans="1:13" x14ac:dyDescent="0.3">
      <c r="A5" s="269"/>
      <c r="B5" s="271"/>
      <c r="C5" s="29" t="s">
        <v>388</v>
      </c>
      <c r="D5" s="29" t="s">
        <v>389</v>
      </c>
      <c r="E5" s="29" t="s">
        <v>173</v>
      </c>
      <c r="F5" s="30" t="s">
        <v>183</v>
      </c>
      <c r="G5" s="30" t="s">
        <v>390</v>
      </c>
      <c r="H5" s="30" t="s">
        <v>200</v>
      </c>
      <c r="I5" s="29" t="s">
        <v>391</v>
      </c>
      <c r="J5" s="31" t="s">
        <v>387</v>
      </c>
      <c r="K5" s="274"/>
      <c r="L5" s="276"/>
    </row>
    <row r="6" spans="1:13" ht="15.6" x14ac:dyDescent="0.3">
      <c r="A6" s="32" t="s">
        <v>392</v>
      </c>
      <c r="B6" s="33" t="s">
        <v>393</v>
      </c>
      <c r="C6" s="34">
        <v>78216975</v>
      </c>
      <c r="D6" s="34">
        <v>90448275</v>
      </c>
      <c r="E6" s="34">
        <v>82048316</v>
      </c>
      <c r="F6" s="34">
        <v>0</v>
      </c>
      <c r="G6" s="34">
        <v>53359689</v>
      </c>
      <c r="H6" s="34">
        <v>184570564</v>
      </c>
      <c r="I6" s="34">
        <v>44344453</v>
      </c>
      <c r="J6" s="160">
        <f t="shared" ref="J6:J43" si="0">+SUM(C6:I6)</f>
        <v>532988272</v>
      </c>
      <c r="K6" s="170">
        <v>0</v>
      </c>
      <c r="L6" s="165">
        <f>J6+K6</f>
        <v>532988272</v>
      </c>
    </row>
    <row r="7" spans="1:13" ht="15.6" x14ac:dyDescent="0.3">
      <c r="A7" s="35" t="s">
        <v>394</v>
      </c>
      <c r="B7" s="36" t="s">
        <v>395</v>
      </c>
      <c r="C7" s="37">
        <v>0</v>
      </c>
      <c r="D7" s="37">
        <v>0</v>
      </c>
      <c r="E7" s="37">
        <v>0</v>
      </c>
      <c r="F7" s="37">
        <v>2173020</v>
      </c>
      <c r="G7" s="37">
        <v>0</v>
      </c>
      <c r="H7" s="37">
        <v>39081535</v>
      </c>
      <c r="I7" s="37">
        <v>0</v>
      </c>
      <c r="J7" s="160">
        <f t="shared" si="0"/>
        <v>41254555</v>
      </c>
      <c r="K7" s="170">
        <v>0</v>
      </c>
      <c r="L7" s="165">
        <f t="shared" ref="L7:L43" si="1">J7+K7</f>
        <v>41254555</v>
      </c>
    </row>
    <row r="8" spans="1:13" ht="15.6" x14ac:dyDescent="0.3">
      <c r="A8" s="35" t="s">
        <v>396</v>
      </c>
      <c r="B8" s="36" t="s">
        <v>397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160">
        <f t="shared" si="0"/>
        <v>0</v>
      </c>
      <c r="K8" s="170">
        <v>0</v>
      </c>
      <c r="L8" s="165">
        <f t="shared" si="1"/>
        <v>0</v>
      </c>
    </row>
    <row r="9" spans="1:13" x14ac:dyDescent="0.3">
      <c r="A9" s="32" t="s">
        <v>398</v>
      </c>
      <c r="B9" s="33" t="s">
        <v>399</v>
      </c>
      <c r="C9" s="161">
        <f t="shared" ref="C9:I9" si="2">SUM(C6:C8)</f>
        <v>78216975</v>
      </c>
      <c r="D9" s="161">
        <f t="shared" si="2"/>
        <v>90448275</v>
      </c>
      <c r="E9" s="161">
        <f t="shared" si="2"/>
        <v>82048316</v>
      </c>
      <c r="F9" s="161">
        <f t="shared" si="2"/>
        <v>2173020</v>
      </c>
      <c r="G9" s="161">
        <f t="shared" si="2"/>
        <v>53359689</v>
      </c>
      <c r="H9" s="161">
        <f t="shared" si="2"/>
        <v>223652099</v>
      </c>
      <c r="I9" s="161">
        <f t="shared" si="2"/>
        <v>44344453</v>
      </c>
      <c r="J9" s="161">
        <f t="shared" si="0"/>
        <v>574242827</v>
      </c>
      <c r="K9" s="161">
        <f>SUM(K6:K8)</f>
        <v>0</v>
      </c>
      <c r="L9" s="165">
        <f t="shared" si="1"/>
        <v>574242827</v>
      </c>
    </row>
    <row r="10" spans="1:13" x14ac:dyDescent="0.3">
      <c r="A10" s="32" t="s">
        <v>400</v>
      </c>
      <c r="B10" s="33" t="s">
        <v>401</v>
      </c>
      <c r="C10" s="161">
        <f t="shared" ref="C10:I10" si="3">+C11+C12</f>
        <v>0</v>
      </c>
      <c r="D10" s="161">
        <f t="shared" si="3"/>
        <v>0</v>
      </c>
      <c r="E10" s="161">
        <f t="shared" si="3"/>
        <v>-64553026</v>
      </c>
      <c r="F10" s="161">
        <f t="shared" si="3"/>
        <v>67544701</v>
      </c>
      <c r="G10" s="161">
        <f t="shared" si="3"/>
        <v>0</v>
      </c>
      <c r="H10" s="161">
        <f t="shared" si="3"/>
        <v>0</v>
      </c>
      <c r="I10" s="161">
        <f t="shared" si="3"/>
        <v>45717452</v>
      </c>
      <c r="J10" s="161">
        <f t="shared" si="0"/>
        <v>48709127</v>
      </c>
      <c r="K10" s="161">
        <f>+K11+K12</f>
        <v>0</v>
      </c>
      <c r="L10" s="165">
        <f t="shared" si="1"/>
        <v>48709127</v>
      </c>
    </row>
    <row r="11" spans="1:13" ht="15.6" x14ac:dyDescent="0.3">
      <c r="A11" s="38" t="s">
        <v>394</v>
      </c>
      <c r="B11" s="36" t="s">
        <v>402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45717452</v>
      </c>
      <c r="J11" s="160">
        <f t="shared" si="0"/>
        <v>45717452</v>
      </c>
      <c r="K11" s="170">
        <v>0</v>
      </c>
      <c r="L11" s="165">
        <f t="shared" si="1"/>
        <v>45717452</v>
      </c>
    </row>
    <row r="12" spans="1:13" x14ac:dyDescent="0.3">
      <c r="A12" s="39" t="s">
        <v>396</v>
      </c>
      <c r="B12" s="33" t="s">
        <v>403</v>
      </c>
      <c r="C12" s="161">
        <f t="shared" ref="C12:I12" si="4">SUM(C13:C18)</f>
        <v>0</v>
      </c>
      <c r="D12" s="161">
        <f t="shared" si="4"/>
        <v>0</v>
      </c>
      <c r="E12" s="161">
        <f t="shared" si="4"/>
        <v>-64553026</v>
      </c>
      <c r="F12" s="161">
        <f t="shared" si="4"/>
        <v>67544701</v>
      </c>
      <c r="G12" s="161">
        <f t="shared" si="4"/>
        <v>0</v>
      </c>
      <c r="H12" s="161">
        <f t="shared" si="4"/>
        <v>0</v>
      </c>
      <c r="I12" s="161">
        <f t="shared" si="4"/>
        <v>0</v>
      </c>
      <c r="J12" s="161">
        <f t="shared" si="0"/>
        <v>2991675</v>
      </c>
      <c r="K12" s="161">
        <f>SUM(K13:K18)</f>
        <v>0</v>
      </c>
      <c r="L12" s="165">
        <f t="shared" si="1"/>
        <v>2991675</v>
      </c>
    </row>
    <row r="13" spans="1:13" ht="27.6" x14ac:dyDescent="0.3">
      <c r="A13" s="40" t="s">
        <v>112</v>
      </c>
      <c r="B13" s="41" t="s">
        <v>404</v>
      </c>
      <c r="C13" s="37">
        <v>0</v>
      </c>
      <c r="D13" s="37">
        <v>0</v>
      </c>
      <c r="E13" s="37">
        <v>-127891</v>
      </c>
      <c r="F13" s="37">
        <v>0</v>
      </c>
      <c r="G13" s="37">
        <v>0</v>
      </c>
      <c r="H13" s="37">
        <v>0</v>
      </c>
      <c r="I13" s="37">
        <v>0</v>
      </c>
      <c r="J13" s="160">
        <f t="shared" si="0"/>
        <v>-127891</v>
      </c>
      <c r="K13" s="170">
        <v>0</v>
      </c>
      <c r="L13" s="165">
        <f t="shared" si="1"/>
        <v>-127891</v>
      </c>
    </row>
    <row r="14" spans="1:13" ht="27.6" x14ac:dyDescent="0.3">
      <c r="A14" s="38" t="s">
        <v>114</v>
      </c>
      <c r="B14" s="41" t="s">
        <v>405</v>
      </c>
      <c r="C14" s="37">
        <v>0</v>
      </c>
      <c r="D14" s="37">
        <v>0</v>
      </c>
      <c r="E14" s="37">
        <v>-60765666</v>
      </c>
      <c r="F14" s="37">
        <v>0</v>
      </c>
      <c r="G14" s="37">
        <v>0</v>
      </c>
      <c r="H14" s="37">
        <v>0</v>
      </c>
      <c r="I14" s="37">
        <v>0</v>
      </c>
      <c r="J14" s="160">
        <f t="shared" si="0"/>
        <v>-60765666</v>
      </c>
      <c r="K14" s="170">
        <v>0</v>
      </c>
      <c r="L14" s="165">
        <f t="shared" si="1"/>
        <v>-60765666</v>
      </c>
    </row>
    <row r="15" spans="1:13" ht="27.6" x14ac:dyDescent="0.3">
      <c r="A15" s="38" t="s">
        <v>75</v>
      </c>
      <c r="B15" s="41" t="s">
        <v>406</v>
      </c>
      <c r="C15" s="37">
        <v>0</v>
      </c>
      <c r="D15" s="37">
        <v>0</v>
      </c>
      <c r="E15" s="37">
        <v>-3650475</v>
      </c>
      <c r="F15" s="37">
        <v>0</v>
      </c>
      <c r="G15" s="37">
        <v>0</v>
      </c>
      <c r="H15" s="37">
        <v>0</v>
      </c>
      <c r="I15" s="37">
        <v>0</v>
      </c>
      <c r="J15" s="160">
        <f t="shared" si="0"/>
        <v>-3650475</v>
      </c>
      <c r="K15" s="170">
        <v>0</v>
      </c>
      <c r="L15" s="165">
        <f t="shared" si="1"/>
        <v>-3650475</v>
      </c>
    </row>
    <row r="16" spans="1:13" ht="15.6" x14ac:dyDescent="0.3">
      <c r="A16" s="38" t="s">
        <v>78</v>
      </c>
      <c r="B16" s="41" t="s">
        <v>376</v>
      </c>
      <c r="C16" s="37">
        <v>0</v>
      </c>
      <c r="D16" s="37">
        <v>0</v>
      </c>
      <c r="E16" s="37">
        <v>0</v>
      </c>
      <c r="F16" s="37">
        <v>69758971</v>
      </c>
      <c r="G16" s="37">
        <v>0</v>
      </c>
      <c r="H16" s="37">
        <v>0</v>
      </c>
      <c r="I16" s="37">
        <v>0</v>
      </c>
      <c r="J16" s="160">
        <f t="shared" si="0"/>
        <v>69758971</v>
      </c>
      <c r="K16" s="170">
        <v>0</v>
      </c>
      <c r="L16" s="165">
        <f t="shared" si="1"/>
        <v>69758971</v>
      </c>
    </row>
    <row r="17" spans="1:12" ht="15.6" x14ac:dyDescent="0.3">
      <c r="A17" s="38" t="s">
        <v>377</v>
      </c>
      <c r="B17" s="41" t="s">
        <v>407</v>
      </c>
      <c r="C17" s="37">
        <v>0</v>
      </c>
      <c r="D17" s="37">
        <v>0</v>
      </c>
      <c r="E17" s="37">
        <v>0</v>
      </c>
      <c r="F17" s="37">
        <v>-2214270</v>
      </c>
      <c r="G17" s="37">
        <v>0</v>
      </c>
      <c r="H17" s="37">
        <v>0</v>
      </c>
      <c r="I17" s="37">
        <v>0</v>
      </c>
      <c r="J17" s="160">
        <f t="shared" si="0"/>
        <v>-2214270</v>
      </c>
      <c r="K17" s="170">
        <v>0</v>
      </c>
      <c r="L17" s="165">
        <f t="shared" si="1"/>
        <v>-2214270</v>
      </c>
    </row>
    <row r="18" spans="1:12" ht="15.6" x14ac:dyDescent="0.3">
      <c r="A18" s="38" t="s">
        <v>379</v>
      </c>
      <c r="B18" s="41" t="s">
        <v>408</v>
      </c>
      <c r="C18" s="37">
        <v>0</v>
      </c>
      <c r="D18" s="37">
        <v>0</v>
      </c>
      <c r="E18" s="37">
        <v>-8994</v>
      </c>
      <c r="F18" s="37">
        <v>0</v>
      </c>
      <c r="G18" s="37">
        <v>0</v>
      </c>
      <c r="H18" s="37">
        <v>0</v>
      </c>
      <c r="I18" s="37">
        <v>0</v>
      </c>
      <c r="J18" s="160">
        <f t="shared" si="0"/>
        <v>-8994</v>
      </c>
      <c r="K18" s="170">
        <v>0</v>
      </c>
      <c r="L18" s="165">
        <f t="shared" si="1"/>
        <v>-8994</v>
      </c>
    </row>
    <row r="19" spans="1:12" x14ac:dyDescent="0.3">
      <c r="A19" s="42" t="s">
        <v>409</v>
      </c>
      <c r="B19" s="43" t="s">
        <v>410</v>
      </c>
      <c r="C19" s="161">
        <f t="shared" ref="C19:I19" si="5">SUM(C20:C23)</f>
        <v>0</v>
      </c>
      <c r="D19" s="161">
        <f t="shared" si="5"/>
        <v>0</v>
      </c>
      <c r="E19" s="161">
        <f t="shared" si="5"/>
        <v>-72154</v>
      </c>
      <c r="F19" s="161">
        <f t="shared" si="5"/>
        <v>0</v>
      </c>
      <c r="G19" s="161">
        <f t="shared" si="5"/>
        <v>0</v>
      </c>
      <c r="H19" s="161">
        <f t="shared" si="5"/>
        <v>44432445</v>
      </c>
      <c r="I19" s="161">
        <f t="shared" si="5"/>
        <v>-44344453</v>
      </c>
      <c r="J19" s="161">
        <f t="shared" si="0"/>
        <v>15838</v>
      </c>
      <c r="K19" s="161">
        <f>SUM(K20:K23)</f>
        <v>0</v>
      </c>
      <c r="L19" s="165">
        <f t="shared" si="1"/>
        <v>15838</v>
      </c>
    </row>
    <row r="20" spans="1:12" ht="15.6" x14ac:dyDescent="0.3">
      <c r="A20" s="38" t="s">
        <v>394</v>
      </c>
      <c r="B20" s="36" t="s">
        <v>411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160">
        <f t="shared" si="0"/>
        <v>0</v>
      </c>
      <c r="K20" s="170">
        <v>0</v>
      </c>
      <c r="L20" s="165">
        <f t="shared" si="1"/>
        <v>0</v>
      </c>
    </row>
    <row r="21" spans="1:12" ht="15.6" x14ac:dyDescent="0.3">
      <c r="A21" s="38" t="s">
        <v>396</v>
      </c>
      <c r="B21" s="36" t="s">
        <v>412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160">
        <f t="shared" si="0"/>
        <v>0</v>
      </c>
      <c r="K21" s="170">
        <v>0</v>
      </c>
      <c r="L21" s="165">
        <f t="shared" si="1"/>
        <v>0</v>
      </c>
    </row>
    <row r="22" spans="1:12" ht="15.6" x14ac:dyDescent="0.3">
      <c r="A22" s="38" t="s">
        <v>413</v>
      </c>
      <c r="B22" s="44" t="s">
        <v>414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160">
        <f t="shared" si="0"/>
        <v>0</v>
      </c>
      <c r="K22" s="170">
        <v>0</v>
      </c>
      <c r="L22" s="165">
        <f t="shared" si="1"/>
        <v>0</v>
      </c>
    </row>
    <row r="23" spans="1:12" ht="15.6" x14ac:dyDescent="0.3">
      <c r="A23" s="38" t="s">
        <v>415</v>
      </c>
      <c r="B23" s="41" t="s">
        <v>416</v>
      </c>
      <c r="C23" s="37">
        <v>0</v>
      </c>
      <c r="D23" s="37">
        <v>0</v>
      </c>
      <c r="E23" s="37">
        <v>-72154</v>
      </c>
      <c r="F23" s="37">
        <v>0</v>
      </c>
      <c r="G23" s="37">
        <v>0</v>
      </c>
      <c r="H23" s="37">
        <v>44432445</v>
      </c>
      <c r="I23" s="37">
        <v>-44344453</v>
      </c>
      <c r="J23" s="160">
        <f t="shared" si="0"/>
        <v>15838</v>
      </c>
      <c r="K23" s="170">
        <v>0</v>
      </c>
      <c r="L23" s="165">
        <f t="shared" si="1"/>
        <v>15838</v>
      </c>
    </row>
    <row r="24" spans="1:12" ht="15" thickBot="1" x14ac:dyDescent="0.35">
      <c r="A24" s="45" t="s">
        <v>417</v>
      </c>
      <c r="B24" s="46" t="s">
        <v>418</v>
      </c>
      <c r="C24" s="162">
        <f t="shared" ref="C24:I24" si="6">+C9+C10+C19</f>
        <v>78216975</v>
      </c>
      <c r="D24" s="162">
        <f t="shared" si="6"/>
        <v>90448275</v>
      </c>
      <c r="E24" s="162">
        <f t="shared" si="6"/>
        <v>17423136</v>
      </c>
      <c r="F24" s="162">
        <f t="shared" si="6"/>
        <v>69717721</v>
      </c>
      <c r="G24" s="162">
        <f t="shared" si="6"/>
        <v>53359689</v>
      </c>
      <c r="H24" s="162">
        <f t="shared" si="6"/>
        <v>268084544</v>
      </c>
      <c r="I24" s="162">
        <f t="shared" si="6"/>
        <v>45717452</v>
      </c>
      <c r="J24" s="162">
        <f t="shared" si="0"/>
        <v>622967792</v>
      </c>
      <c r="K24" s="162">
        <f>+K9+K10+K19</f>
        <v>0</v>
      </c>
      <c r="L24" s="165">
        <f t="shared" si="1"/>
        <v>622967792</v>
      </c>
    </row>
    <row r="25" spans="1:12" x14ac:dyDescent="0.3">
      <c r="A25" s="47" t="s">
        <v>419</v>
      </c>
      <c r="B25" s="48" t="s">
        <v>420</v>
      </c>
      <c r="C25" s="166">
        <f t="shared" ref="C25:I25" si="7">+C24</f>
        <v>78216975</v>
      </c>
      <c r="D25" s="163">
        <f t="shared" si="7"/>
        <v>90448275</v>
      </c>
      <c r="E25" s="163">
        <f t="shared" si="7"/>
        <v>17423136</v>
      </c>
      <c r="F25" s="163">
        <f t="shared" si="7"/>
        <v>69717721</v>
      </c>
      <c r="G25" s="163">
        <f t="shared" si="7"/>
        <v>53359689</v>
      </c>
      <c r="H25" s="163">
        <f t="shared" si="7"/>
        <v>268084544</v>
      </c>
      <c r="I25" s="163">
        <f t="shared" si="7"/>
        <v>45717452</v>
      </c>
      <c r="J25" s="163">
        <f t="shared" si="0"/>
        <v>622967792</v>
      </c>
      <c r="K25" s="163">
        <f>+K24</f>
        <v>0</v>
      </c>
      <c r="L25" s="165">
        <f t="shared" si="1"/>
        <v>622967792</v>
      </c>
    </row>
    <row r="26" spans="1:12" ht="15.6" x14ac:dyDescent="0.3">
      <c r="A26" s="49" t="s">
        <v>394</v>
      </c>
      <c r="B26" s="36" t="s">
        <v>395</v>
      </c>
      <c r="C26" s="37">
        <v>0</v>
      </c>
      <c r="D26" s="37">
        <v>0</v>
      </c>
      <c r="E26" s="37">
        <v>-3333388</v>
      </c>
      <c r="F26" s="37">
        <v>0</v>
      </c>
      <c r="G26" s="37">
        <v>0</v>
      </c>
      <c r="H26" s="37">
        <v>2489732</v>
      </c>
      <c r="I26" s="37">
        <v>0</v>
      </c>
      <c r="J26" s="160">
        <f t="shared" si="0"/>
        <v>-843656</v>
      </c>
      <c r="K26" s="170">
        <v>0</v>
      </c>
      <c r="L26" s="165">
        <f t="shared" si="1"/>
        <v>-843656</v>
      </c>
    </row>
    <row r="27" spans="1:12" ht="15.6" x14ac:dyDescent="0.3">
      <c r="A27" s="49" t="s">
        <v>396</v>
      </c>
      <c r="B27" s="36" t="s">
        <v>397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160">
        <f t="shared" si="0"/>
        <v>0</v>
      </c>
      <c r="K27" s="170">
        <v>0</v>
      </c>
      <c r="L27" s="165">
        <f t="shared" si="1"/>
        <v>0</v>
      </c>
    </row>
    <row r="28" spans="1:12" x14ac:dyDescent="0.3">
      <c r="A28" s="50" t="s">
        <v>421</v>
      </c>
      <c r="B28" s="33" t="s">
        <v>422</v>
      </c>
      <c r="C28" s="161">
        <f t="shared" ref="C28:I28" si="8">SUM(C25:C27)</f>
        <v>78216975</v>
      </c>
      <c r="D28" s="161">
        <f t="shared" si="8"/>
        <v>90448275</v>
      </c>
      <c r="E28" s="161">
        <f t="shared" si="8"/>
        <v>14089748</v>
      </c>
      <c r="F28" s="161">
        <f t="shared" si="8"/>
        <v>69717721</v>
      </c>
      <c r="G28" s="161">
        <f t="shared" si="8"/>
        <v>53359689</v>
      </c>
      <c r="H28" s="161">
        <f t="shared" si="8"/>
        <v>270574276</v>
      </c>
      <c r="I28" s="161">
        <f t="shared" si="8"/>
        <v>45717452</v>
      </c>
      <c r="J28" s="161">
        <f t="shared" si="0"/>
        <v>622124136</v>
      </c>
      <c r="K28" s="161">
        <f>SUM(K25:K27)</f>
        <v>0</v>
      </c>
      <c r="L28" s="165">
        <f t="shared" si="1"/>
        <v>622124136</v>
      </c>
    </row>
    <row r="29" spans="1:12" x14ac:dyDescent="0.3">
      <c r="A29" s="50" t="s">
        <v>423</v>
      </c>
      <c r="B29" s="33" t="s">
        <v>424</v>
      </c>
      <c r="C29" s="161">
        <f t="shared" ref="C29:I29" si="9">+C30+C31</f>
        <v>0</v>
      </c>
      <c r="D29" s="161">
        <f t="shared" si="9"/>
        <v>0</v>
      </c>
      <c r="E29" s="161">
        <f t="shared" si="9"/>
        <v>6731017</v>
      </c>
      <c r="F29" s="161">
        <f t="shared" si="9"/>
        <v>-12466280</v>
      </c>
      <c r="G29" s="161">
        <f t="shared" si="9"/>
        <v>0</v>
      </c>
      <c r="H29" s="161">
        <f t="shared" si="9"/>
        <v>0</v>
      </c>
      <c r="I29" s="161">
        <f t="shared" si="9"/>
        <v>14014544</v>
      </c>
      <c r="J29" s="161">
        <f t="shared" si="0"/>
        <v>8279281</v>
      </c>
      <c r="K29" s="161">
        <f>+K30+K31</f>
        <v>0</v>
      </c>
      <c r="L29" s="165">
        <f t="shared" si="1"/>
        <v>8279281</v>
      </c>
    </row>
    <row r="30" spans="1:12" ht="15.6" x14ac:dyDescent="0.3">
      <c r="A30" s="49" t="s">
        <v>394</v>
      </c>
      <c r="B30" s="41" t="s">
        <v>402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14014544</v>
      </c>
      <c r="J30" s="160">
        <f t="shared" si="0"/>
        <v>14014544</v>
      </c>
      <c r="K30" s="170">
        <v>0</v>
      </c>
      <c r="L30" s="165">
        <f t="shared" si="1"/>
        <v>14014544</v>
      </c>
    </row>
    <row r="31" spans="1:12" x14ac:dyDescent="0.3">
      <c r="A31" s="51" t="s">
        <v>396</v>
      </c>
      <c r="B31" s="43" t="s">
        <v>425</v>
      </c>
      <c r="C31" s="161">
        <f t="shared" ref="C31:I31" si="10">SUM(C32:C37)</f>
        <v>0</v>
      </c>
      <c r="D31" s="161">
        <f t="shared" si="10"/>
        <v>0</v>
      </c>
      <c r="E31" s="161">
        <f t="shared" si="10"/>
        <v>6731017</v>
      </c>
      <c r="F31" s="161">
        <f t="shared" si="10"/>
        <v>-12466280</v>
      </c>
      <c r="G31" s="161">
        <f t="shared" si="10"/>
        <v>0</v>
      </c>
      <c r="H31" s="161">
        <f t="shared" si="10"/>
        <v>0</v>
      </c>
      <c r="I31" s="161">
        <f t="shared" si="10"/>
        <v>0</v>
      </c>
      <c r="J31" s="161">
        <f t="shared" si="0"/>
        <v>-5735263</v>
      </c>
      <c r="K31" s="161">
        <f>SUM(K32:K37)</f>
        <v>0</v>
      </c>
      <c r="L31" s="165">
        <f t="shared" si="1"/>
        <v>-5735263</v>
      </c>
    </row>
    <row r="32" spans="1:12" ht="27.6" x14ac:dyDescent="0.3">
      <c r="A32" s="40" t="s">
        <v>112</v>
      </c>
      <c r="B32" s="41" t="s">
        <v>404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160">
        <f t="shared" si="0"/>
        <v>0</v>
      </c>
      <c r="K32" s="170">
        <v>0</v>
      </c>
      <c r="L32" s="165">
        <f t="shared" si="1"/>
        <v>0</v>
      </c>
    </row>
    <row r="33" spans="1:12" ht="27.6" x14ac:dyDescent="0.3">
      <c r="A33" s="38" t="s">
        <v>114</v>
      </c>
      <c r="B33" s="41" t="s">
        <v>405</v>
      </c>
      <c r="C33" s="37">
        <v>0</v>
      </c>
      <c r="D33" s="37">
        <v>0</v>
      </c>
      <c r="E33" s="37">
        <v>6893735</v>
      </c>
      <c r="F33" s="37">
        <v>0</v>
      </c>
      <c r="G33" s="37">
        <v>0</v>
      </c>
      <c r="H33" s="37">
        <v>0</v>
      </c>
      <c r="I33" s="37">
        <v>0</v>
      </c>
      <c r="J33" s="160">
        <f t="shared" si="0"/>
        <v>6893735</v>
      </c>
      <c r="K33" s="170">
        <v>0</v>
      </c>
      <c r="L33" s="165">
        <f t="shared" si="1"/>
        <v>6893735</v>
      </c>
    </row>
    <row r="34" spans="1:12" ht="27.6" x14ac:dyDescent="0.3">
      <c r="A34" s="38" t="s">
        <v>75</v>
      </c>
      <c r="B34" s="41" t="s">
        <v>406</v>
      </c>
      <c r="C34" s="37">
        <v>0</v>
      </c>
      <c r="D34" s="37">
        <v>0</v>
      </c>
      <c r="E34" s="37">
        <v>-162718</v>
      </c>
      <c r="F34" s="37">
        <v>0</v>
      </c>
      <c r="G34" s="37">
        <v>0</v>
      </c>
      <c r="H34" s="37">
        <v>0</v>
      </c>
      <c r="I34" s="37">
        <v>0</v>
      </c>
      <c r="J34" s="160">
        <f t="shared" si="0"/>
        <v>-162718</v>
      </c>
      <c r="K34" s="170">
        <v>0</v>
      </c>
      <c r="L34" s="165">
        <f t="shared" si="1"/>
        <v>-162718</v>
      </c>
    </row>
    <row r="35" spans="1:12" ht="15.6" x14ac:dyDescent="0.3">
      <c r="A35" s="38" t="s">
        <v>78</v>
      </c>
      <c r="B35" s="41" t="s">
        <v>376</v>
      </c>
      <c r="C35" s="37">
        <v>0</v>
      </c>
      <c r="D35" s="37">
        <v>0</v>
      </c>
      <c r="E35" s="37">
        <v>0</v>
      </c>
      <c r="F35" s="37">
        <v>-15455535</v>
      </c>
      <c r="G35" s="37">
        <v>0</v>
      </c>
      <c r="H35" s="37">
        <v>0</v>
      </c>
      <c r="I35" s="37">
        <v>0</v>
      </c>
      <c r="J35" s="160">
        <f t="shared" si="0"/>
        <v>-15455535</v>
      </c>
      <c r="K35" s="170">
        <v>0</v>
      </c>
      <c r="L35" s="165">
        <f t="shared" si="1"/>
        <v>-15455535</v>
      </c>
    </row>
    <row r="36" spans="1:12" ht="15.6" x14ac:dyDescent="0.3">
      <c r="A36" s="38" t="s">
        <v>377</v>
      </c>
      <c r="B36" s="41" t="s">
        <v>407</v>
      </c>
      <c r="C36" s="37">
        <v>0</v>
      </c>
      <c r="D36" s="37">
        <v>0</v>
      </c>
      <c r="E36" s="37">
        <v>0</v>
      </c>
      <c r="F36" s="37">
        <v>2989255</v>
      </c>
      <c r="G36" s="37">
        <v>0</v>
      </c>
      <c r="H36" s="37">
        <v>0</v>
      </c>
      <c r="I36" s="37">
        <v>0</v>
      </c>
      <c r="J36" s="160">
        <f t="shared" si="0"/>
        <v>2989255</v>
      </c>
      <c r="K36" s="170">
        <v>0</v>
      </c>
      <c r="L36" s="165">
        <f t="shared" si="1"/>
        <v>2989255</v>
      </c>
    </row>
    <row r="37" spans="1:12" ht="15.6" x14ac:dyDescent="0.3">
      <c r="A37" s="38" t="s">
        <v>379</v>
      </c>
      <c r="B37" s="41" t="s">
        <v>408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160">
        <f t="shared" si="0"/>
        <v>0</v>
      </c>
      <c r="K37" s="170">
        <v>0</v>
      </c>
      <c r="L37" s="165">
        <f t="shared" si="1"/>
        <v>0</v>
      </c>
    </row>
    <row r="38" spans="1:12" x14ac:dyDescent="0.3">
      <c r="A38" s="50" t="s">
        <v>426</v>
      </c>
      <c r="B38" s="43" t="s">
        <v>427</v>
      </c>
      <c r="C38" s="161">
        <f t="shared" ref="C38:I38" si="11">SUM(C39:C42)</f>
        <v>0</v>
      </c>
      <c r="D38" s="161">
        <f t="shared" si="11"/>
        <v>0</v>
      </c>
      <c r="E38" s="161">
        <f t="shared" si="11"/>
        <v>32754</v>
      </c>
      <c r="F38" s="161">
        <f t="shared" si="11"/>
        <v>0</v>
      </c>
      <c r="G38" s="161">
        <f t="shared" si="11"/>
        <v>0</v>
      </c>
      <c r="H38" s="161">
        <f t="shared" si="11"/>
        <v>45572715</v>
      </c>
      <c r="I38" s="161">
        <f t="shared" si="11"/>
        <v>-45717453</v>
      </c>
      <c r="J38" s="161">
        <f t="shared" si="0"/>
        <v>-111984</v>
      </c>
      <c r="K38" s="161">
        <f>SUM(K39:K42)</f>
        <v>0</v>
      </c>
      <c r="L38" s="165">
        <f t="shared" si="1"/>
        <v>-111984</v>
      </c>
    </row>
    <row r="39" spans="1:12" ht="15.6" x14ac:dyDescent="0.3">
      <c r="A39" s="49" t="s">
        <v>394</v>
      </c>
      <c r="B39" s="41" t="s">
        <v>411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160">
        <f t="shared" si="0"/>
        <v>0</v>
      </c>
      <c r="K39" s="170">
        <v>0</v>
      </c>
      <c r="L39" s="165">
        <f t="shared" si="1"/>
        <v>0</v>
      </c>
    </row>
    <row r="40" spans="1:12" ht="15.6" x14ac:dyDescent="0.3">
      <c r="A40" s="49" t="s">
        <v>396</v>
      </c>
      <c r="B40" s="41" t="s">
        <v>412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160">
        <f t="shared" si="0"/>
        <v>0</v>
      </c>
      <c r="K40" s="170">
        <v>0</v>
      </c>
      <c r="L40" s="165">
        <f t="shared" si="1"/>
        <v>0</v>
      </c>
    </row>
    <row r="41" spans="1:12" ht="15.6" x14ac:dyDescent="0.3">
      <c r="A41" s="49" t="s">
        <v>413</v>
      </c>
      <c r="B41" s="44" t="s">
        <v>414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160">
        <f t="shared" si="0"/>
        <v>0</v>
      </c>
      <c r="K41" s="170">
        <v>0</v>
      </c>
      <c r="L41" s="165">
        <f t="shared" si="1"/>
        <v>0</v>
      </c>
    </row>
    <row r="42" spans="1:12" ht="15.6" x14ac:dyDescent="0.3">
      <c r="A42" s="49" t="s">
        <v>415</v>
      </c>
      <c r="B42" s="41" t="s">
        <v>428</v>
      </c>
      <c r="C42" s="37">
        <v>0</v>
      </c>
      <c r="D42" s="37">
        <v>0</v>
      </c>
      <c r="E42" s="37">
        <v>32754</v>
      </c>
      <c r="F42" s="37">
        <v>0</v>
      </c>
      <c r="G42" s="37">
        <v>0</v>
      </c>
      <c r="H42" s="37">
        <v>45572715</v>
      </c>
      <c r="I42" s="37">
        <v>-45717453</v>
      </c>
      <c r="J42" s="160">
        <f t="shared" si="0"/>
        <v>-111984</v>
      </c>
      <c r="K42" s="170">
        <v>0</v>
      </c>
      <c r="L42" s="165">
        <f t="shared" si="1"/>
        <v>-111984</v>
      </c>
    </row>
    <row r="43" spans="1:12" ht="15" thickBot="1" x14ac:dyDescent="0.35">
      <c r="A43" s="52" t="s">
        <v>429</v>
      </c>
      <c r="B43" s="53" t="s">
        <v>430</v>
      </c>
      <c r="C43" s="164">
        <f t="shared" ref="C43:I43" si="12">+C28+C29+C38</f>
        <v>78216975</v>
      </c>
      <c r="D43" s="164">
        <f t="shared" si="12"/>
        <v>90448275</v>
      </c>
      <c r="E43" s="164">
        <f t="shared" si="12"/>
        <v>20853519</v>
      </c>
      <c r="F43" s="164">
        <f t="shared" si="12"/>
        <v>57251441</v>
      </c>
      <c r="G43" s="164">
        <f t="shared" si="12"/>
        <v>53359689</v>
      </c>
      <c r="H43" s="164">
        <f t="shared" si="12"/>
        <v>316146991</v>
      </c>
      <c r="I43" s="164">
        <f t="shared" si="12"/>
        <v>14014543</v>
      </c>
      <c r="J43" s="164">
        <f t="shared" si="0"/>
        <v>630291433</v>
      </c>
      <c r="K43" s="164">
        <f>+K28+K29+K38</f>
        <v>0</v>
      </c>
      <c r="L43" s="165">
        <f t="shared" si="1"/>
        <v>630291433</v>
      </c>
    </row>
    <row r="44" spans="1:12" x14ac:dyDescent="0.3">
      <c r="A44" s="54" t="s">
        <v>431</v>
      </c>
      <c r="B44" s="55"/>
      <c r="C44" s="56"/>
      <c r="D44" s="57"/>
      <c r="E44" s="56"/>
      <c r="F44" s="56"/>
      <c r="G44" s="56"/>
      <c r="H44" s="56"/>
      <c r="I44" s="56"/>
      <c r="J44" s="56"/>
      <c r="K44" s="56"/>
      <c r="L44" s="56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B129"/>
  <sheetViews>
    <sheetView workbookViewId="0">
      <selection activeCell="A13" sqref="A13"/>
    </sheetView>
  </sheetViews>
  <sheetFormatPr defaultRowHeight="14.4" x14ac:dyDescent="0.3"/>
  <cols>
    <col min="1" max="1" width="88.33203125" customWidth="1"/>
    <col min="2" max="2" width="36.33203125" customWidth="1"/>
  </cols>
  <sheetData>
    <row r="1" spans="1:2" x14ac:dyDescent="0.3">
      <c r="A1" s="95" t="s">
        <v>538</v>
      </c>
      <c r="B1" s="277"/>
    </row>
    <row r="2" spans="1:2" x14ac:dyDescent="0.3">
      <c r="A2" s="95" t="s">
        <v>539</v>
      </c>
      <c r="B2" s="277"/>
    </row>
    <row r="3" spans="1:2" x14ac:dyDescent="0.3">
      <c r="A3" s="96"/>
      <c r="B3" s="277"/>
    </row>
    <row r="4" spans="1:2" x14ac:dyDescent="0.3">
      <c r="A4" s="95" t="s">
        <v>624</v>
      </c>
      <c r="B4" s="277"/>
    </row>
    <row r="5" spans="1:2" x14ac:dyDescent="0.3">
      <c r="A5" s="96"/>
      <c r="B5" s="277"/>
    </row>
    <row r="6" spans="1:2" x14ac:dyDescent="0.3">
      <c r="A6" s="95" t="s">
        <v>625</v>
      </c>
      <c r="B6" s="277"/>
    </row>
    <row r="7" spans="1:2" x14ac:dyDescent="0.3">
      <c r="A7" s="96"/>
      <c r="B7" s="277"/>
    </row>
    <row r="8" spans="1:2" x14ac:dyDescent="0.3">
      <c r="A8" s="95" t="s">
        <v>626</v>
      </c>
      <c r="B8" s="277"/>
    </row>
    <row r="9" spans="1:2" x14ac:dyDescent="0.3">
      <c r="A9" s="96"/>
      <c r="B9" s="277"/>
    </row>
    <row r="10" spans="1:2" x14ac:dyDescent="0.3">
      <c r="A10" s="96"/>
      <c r="B10" s="277"/>
    </row>
    <row r="11" spans="1:2" x14ac:dyDescent="0.3">
      <c r="A11" s="95" t="s">
        <v>540</v>
      </c>
      <c r="B11" s="277"/>
    </row>
    <row r="12" spans="1:2" x14ac:dyDescent="0.3">
      <c r="A12" s="96"/>
      <c r="B12" s="277"/>
    </row>
    <row r="13" spans="1:2" ht="66" x14ac:dyDescent="0.3">
      <c r="A13" s="95" t="s">
        <v>541</v>
      </c>
      <c r="B13" s="277"/>
    </row>
    <row r="14" spans="1:2" x14ac:dyDescent="0.3">
      <c r="A14" s="96"/>
      <c r="B14" s="277"/>
    </row>
    <row r="15" spans="1:2" ht="39.6" x14ac:dyDescent="0.3">
      <c r="A15" s="95" t="s">
        <v>542</v>
      </c>
      <c r="B15" s="277"/>
    </row>
    <row r="16" spans="1:2" x14ac:dyDescent="0.3">
      <c r="A16" s="96"/>
      <c r="B16" s="277"/>
    </row>
    <row r="17" spans="1:2" ht="52.8" x14ac:dyDescent="0.3">
      <c r="A17" s="95" t="s">
        <v>543</v>
      </c>
      <c r="B17" s="277"/>
    </row>
    <row r="18" spans="1:2" x14ac:dyDescent="0.3">
      <c r="A18" s="96"/>
      <c r="B18" s="277"/>
    </row>
    <row r="19" spans="1:2" ht="26.4" x14ac:dyDescent="0.3">
      <c r="A19" s="95" t="s">
        <v>544</v>
      </c>
      <c r="B19" s="277"/>
    </row>
    <row r="20" spans="1:2" x14ac:dyDescent="0.3">
      <c r="A20" s="96"/>
      <c r="B20" s="277"/>
    </row>
    <row r="21" spans="1:2" x14ac:dyDescent="0.3">
      <c r="A21" s="95" t="s">
        <v>545</v>
      </c>
      <c r="B21" s="277"/>
    </row>
    <row r="22" spans="1:2" x14ac:dyDescent="0.3">
      <c r="A22" s="96"/>
      <c r="B22" s="277"/>
    </row>
    <row r="23" spans="1:2" ht="26.4" x14ac:dyDescent="0.3">
      <c r="A23" s="95" t="s">
        <v>546</v>
      </c>
      <c r="B23" s="97"/>
    </row>
    <row r="24" spans="1:2" x14ac:dyDescent="0.3">
      <c r="A24" s="96"/>
      <c r="B24" s="97"/>
    </row>
    <row r="25" spans="1:2" ht="39.6" x14ac:dyDescent="0.3">
      <c r="A25" s="95" t="s">
        <v>547</v>
      </c>
      <c r="B25" s="97"/>
    </row>
    <row r="26" spans="1:2" x14ac:dyDescent="0.3">
      <c r="A26" s="96"/>
      <c r="B26" s="97"/>
    </row>
    <row r="27" spans="1:2" ht="26.4" x14ac:dyDescent="0.3">
      <c r="A27" s="95" t="s">
        <v>548</v>
      </c>
      <c r="B27" s="97"/>
    </row>
    <row r="28" spans="1:2" x14ac:dyDescent="0.3">
      <c r="A28" s="96"/>
      <c r="B28" s="97"/>
    </row>
    <row r="29" spans="1:2" ht="52.8" x14ac:dyDescent="0.3">
      <c r="A29" s="95" t="s">
        <v>549</v>
      </c>
      <c r="B29" s="97"/>
    </row>
    <row r="30" spans="1:2" x14ac:dyDescent="0.3">
      <c r="A30" s="96"/>
      <c r="B30" s="97"/>
    </row>
    <row r="31" spans="1:2" x14ac:dyDescent="0.3">
      <c r="A31" s="95" t="s">
        <v>550</v>
      </c>
      <c r="B31" s="97"/>
    </row>
    <row r="32" spans="1:2" x14ac:dyDescent="0.3">
      <c r="A32" s="96"/>
      <c r="B32" s="97"/>
    </row>
    <row r="33" spans="1:2" ht="26.4" x14ac:dyDescent="0.3">
      <c r="A33" s="95" t="s">
        <v>551</v>
      </c>
      <c r="B33" s="97"/>
    </row>
    <row r="34" spans="1:2" x14ac:dyDescent="0.3">
      <c r="A34" s="96"/>
      <c r="B34" s="97"/>
    </row>
    <row r="35" spans="1:2" x14ac:dyDescent="0.3">
      <c r="A35" s="95" t="s">
        <v>552</v>
      </c>
      <c r="B35" s="97"/>
    </row>
    <row r="36" spans="1:2" x14ac:dyDescent="0.3">
      <c r="A36" s="96"/>
      <c r="B36" s="97"/>
    </row>
    <row r="37" spans="1:2" ht="66" x14ac:dyDescent="0.3">
      <c r="A37" s="95" t="s">
        <v>553</v>
      </c>
      <c r="B37" s="97"/>
    </row>
    <row r="38" spans="1:2" x14ac:dyDescent="0.3">
      <c r="A38" s="96"/>
      <c r="B38" s="97"/>
    </row>
    <row r="39" spans="1:2" ht="26.4" x14ac:dyDescent="0.3">
      <c r="A39" s="95" t="s">
        <v>554</v>
      </c>
      <c r="B39" s="97"/>
    </row>
    <row r="40" spans="1:2" x14ac:dyDescent="0.3">
      <c r="A40" s="96"/>
      <c r="B40" s="97"/>
    </row>
    <row r="41" spans="1:2" ht="79.2" x14ac:dyDescent="0.3">
      <c r="A41" s="95" t="s">
        <v>555</v>
      </c>
      <c r="B41" s="97"/>
    </row>
    <row r="42" spans="1:2" x14ac:dyDescent="0.3">
      <c r="A42" s="96"/>
      <c r="B42" s="97"/>
    </row>
    <row r="43" spans="1:2" ht="26.4" x14ac:dyDescent="0.3">
      <c r="A43" s="95" t="s">
        <v>556</v>
      </c>
      <c r="B43" s="97"/>
    </row>
    <row r="44" spans="1:2" x14ac:dyDescent="0.3">
      <c r="A44" s="96"/>
      <c r="B44" s="97"/>
    </row>
    <row r="45" spans="1:2" ht="26.4" x14ac:dyDescent="0.3">
      <c r="A45" s="95" t="s">
        <v>557</v>
      </c>
      <c r="B45" s="97"/>
    </row>
    <row r="46" spans="1:2" x14ac:dyDescent="0.3">
      <c r="A46" s="96"/>
      <c r="B46" s="97"/>
    </row>
    <row r="47" spans="1:2" x14ac:dyDescent="0.3">
      <c r="A47" s="95" t="s">
        <v>558</v>
      </c>
      <c r="B47" s="97"/>
    </row>
    <row r="48" spans="1:2" x14ac:dyDescent="0.3">
      <c r="A48" s="96"/>
      <c r="B48" s="97"/>
    </row>
    <row r="49" spans="1:2" ht="26.4" x14ac:dyDescent="0.3">
      <c r="A49" s="95" t="s">
        <v>559</v>
      </c>
      <c r="B49" s="97"/>
    </row>
    <row r="50" spans="1:2" x14ac:dyDescent="0.3">
      <c r="A50" s="96"/>
      <c r="B50" s="97"/>
    </row>
    <row r="51" spans="1:2" ht="39.6" x14ac:dyDescent="0.3">
      <c r="A51" s="95" t="s">
        <v>560</v>
      </c>
      <c r="B51" s="97"/>
    </row>
    <row r="52" spans="1:2" x14ac:dyDescent="0.3">
      <c r="A52" s="96"/>
      <c r="B52" s="97"/>
    </row>
    <row r="53" spans="1:2" ht="26.4" x14ac:dyDescent="0.3">
      <c r="A53" s="95" t="s">
        <v>561</v>
      </c>
      <c r="B53" s="97"/>
    </row>
    <row r="54" spans="1:2" x14ac:dyDescent="0.3">
      <c r="A54" s="96"/>
      <c r="B54" s="97"/>
    </row>
    <row r="55" spans="1:2" ht="52.8" x14ac:dyDescent="0.3">
      <c r="A55" s="95" t="s">
        <v>562</v>
      </c>
      <c r="B55" s="97"/>
    </row>
    <row r="56" spans="1:2" x14ac:dyDescent="0.3">
      <c r="A56" s="96"/>
      <c r="B56" s="97"/>
    </row>
    <row r="57" spans="1:2" ht="26.4" x14ac:dyDescent="0.3">
      <c r="A57" s="95" t="s">
        <v>563</v>
      </c>
      <c r="B57" s="97"/>
    </row>
    <row r="58" spans="1:2" x14ac:dyDescent="0.3">
      <c r="A58" s="98"/>
      <c r="B58" s="97"/>
    </row>
    <row r="59" spans="1:2" x14ac:dyDescent="0.3">
      <c r="A59" s="95"/>
      <c r="B59" s="97"/>
    </row>
    <row r="60" spans="1:2" x14ac:dyDescent="0.3">
      <c r="A60" s="171" t="s">
        <v>538</v>
      </c>
      <c r="B60" s="97"/>
    </row>
    <row r="61" spans="1:2" x14ac:dyDescent="0.3">
      <c r="B61" s="97"/>
    </row>
    <row r="62" spans="1:2" x14ac:dyDescent="0.3">
      <c r="A62" s="172" t="s">
        <v>627</v>
      </c>
    </row>
    <row r="63" spans="1:2" x14ac:dyDescent="0.3">
      <c r="A63" s="172" t="s">
        <v>628</v>
      </c>
    </row>
    <row r="64" spans="1:2" x14ac:dyDescent="0.3">
      <c r="A64" s="172"/>
    </row>
    <row r="65" spans="1:1" x14ac:dyDescent="0.3">
      <c r="A65" s="172" t="s">
        <v>629</v>
      </c>
    </row>
    <row r="66" spans="1:1" x14ac:dyDescent="0.3">
      <c r="A66" s="172" t="s">
        <v>630</v>
      </c>
    </row>
    <row r="67" spans="1:1" x14ac:dyDescent="0.3">
      <c r="A67" s="172" t="s">
        <v>631</v>
      </c>
    </row>
    <row r="68" spans="1:1" x14ac:dyDescent="0.3">
      <c r="A68" s="172"/>
    </row>
    <row r="69" spans="1:1" x14ac:dyDescent="0.3">
      <c r="A69" s="172" t="s">
        <v>632</v>
      </c>
    </row>
    <row r="70" spans="1:1" x14ac:dyDescent="0.3">
      <c r="A70" s="172" t="s">
        <v>633</v>
      </c>
    </row>
    <row r="71" spans="1:1" x14ac:dyDescent="0.3">
      <c r="A71" s="172" t="s">
        <v>634</v>
      </c>
    </row>
    <row r="72" spans="1:1" x14ac:dyDescent="0.3">
      <c r="A72" s="172"/>
    </row>
    <row r="73" spans="1:1" x14ac:dyDescent="0.3">
      <c r="A73" s="172" t="s">
        <v>635</v>
      </c>
    </row>
    <row r="74" spans="1:1" x14ac:dyDescent="0.3">
      <c r="A74" s="172" t="s">
        <v>636</v>
      </c>
    </row>
    <row r="75" spans="1:1" x14ac:dyDescent="0.3">
      <c r="A75" s="172"/>
    </row>
    <row r="76" spans="1:1" x14ac:dyDescent="0.3">
      <c r="A76" s="172" t="s">
        <v>637</v>
      </c>
    </row>
    <row r="77" spans="1:1" x14ac:dyDescent="0.3">
      <c r="A77" s="172" t="s">
        <v>636</v>
      </c>
    </row>
    <row r="78" spans="1:1" x14ac:dyDescent="0.3">
      <c r="A78" s="172"/>
    </row>
    <row r="79" spans="1:1" x14ac:dyDescent="0.3">
      <c r="A79" s="172" t="s">
        <v>394</v>
      </c>
    </row>
    <row r="80" spans="1:1" x14ac:dyDescent="0.3">
      <c r="A80" s="172" t="s">
        <v>636</v>
      </c>
    </row>
    <row r="81" spans="1:1" x14ac:dyDescent="0.3">
      <c r="A81" s="172"/>
    </row>
    <row r="82" spans="1:1" x14ac:dyDescent="0.3">
      <c r="A82" s="172" t="s">
        <v>638</v>
      </c>
    </row>
    <row r="83" spans="1:1" x14ac:dyDescent="0.3">
      <c r="A83" s="172" t="s">
        <v>639</v>
      </c>
    </row>
    <row r="84" spans="1:1" x14ac:dyDescent="0.3">
      <c r="A84" s="172" t="s">
        <v>640</v>
      </c>
    </row>
    <row r="85" spans="1:1" x14ac:dyDescent="0.3">
      <c r="A85" s="172"/>
    </row>
    <row r="86" spans="1:1" x14ac:dyDescent="0.3">
      <c r="A86" s="172" t="s">
        <v>641</v>
      </c>
    </row>
    <row r="87" spans="1:1" x14ac:dyDescent="0.3">
      <c r="A87" s="172" t="s">
        <v>636</v>
      </c>
    </row>
    <row r="88" spans="1:1" x14ac:dyDescent="0.3">
      <c r="A88" s="172"/>
    </row>
    <row r="89" spans="1:1" x14ac:dyDescent="0.3">
      <c r="A89" s="172" t="s">
        <v>415</v>
      </c>
    </row>
    <row r="90" spans="1:1" x14ac:dyDescent="0.3">
      <c r="A90" s="172" t="s">
        <v>628</v>
      </c>
    </row>
    <row r="91" spans="1:1" x14ac:dyDescent="0.3">
      <c r="A91" s="172"/>
    </row>
    <row r="92" spans="1:1" x14ac:dyDescent="0.3">
      <c r="A92" s="172" t="s">
        <v>642</v>
      </c>
    </row>
    <row r="93" spans="1:1" x14ac:dyDescent="0.3">
      <c r="A93" s="172" t="s">
        <v>636</v>
      </c>
    </row>
    <row r="94" spans="1:1" x14ac:dyDescent="0.3">
      <c r="A94" s="172"/>
    </row>
    <row r="95" spans="1:1" x14ac:dyDescent="0.3">
      <c r="A95" s="172" t="s">
        <v>643</v>
      </c>
    </row>
    <row r="96" spans="1:1" x14ac:dyDescent="0.3">
      <c r="A96" s="172" t="s">
        <v>636</v>
      </c>
    </row>
    <row r="97" spans="1:1" x14ac:dyDescent="0.3">
      <c r="A97" s="172"/>
    </row>
    <row r="98" spans="1:1" x14ac:dyDescent="0.3">
      <c r="A98" s="172" t="s">
        <v>644</v>
      </c>
    </row>
    <row r="99" spans="1:1" x14ac:dyDescent="0.3">
      <c r="A99" s="172" t="s">
        <v>636</v>
      </c>
    </row>
    <row r="100" spans="1:1" x14ac:dyDescent="0.3">
      <c r="A100" s="172"/>
    </row>
    <row r="101" spans="1:1" x14ac:dyDescent="0.3">
      <c r="A101" s="172" t="s">
        <v>645</v>
      </c>
    </row>
    <row r="102" spans="1:1" x14ac:dyDescent="0.3">
      <c r="A102" s="172" t="s">
        <v>636</v>
      </c>
    </row>
    <row r="103" spans="1:1" x14ac:dyDescent="0.3">
      <c r="A103" s="172"/>
    </row>
    <row r="104" spans="1:1" x14ac:dyDescent="0.3">
      <c r="A104" s="172" t="s">
        <v>646</v>
      </c>
    </row>
    <row r="105" spans="1:1" x14ac:dyDescent="0.3">
      <c r="A105" s="172" t="s">
        <v>636</v>
      </c>
    </row>
    <row r="106" spans="1:1" x14ac:dyDescent="0.3">
      <c r="A106" s="172"/>
    </row>
    <row r="107" spans="1:1" x14ac:dyDescent="0.3">
      <c r="A107" s="172" t="s">
        <v>647</v>
      </c>
    </row>
    <row r="108" spans="1:1" x14ac:dyDescent="0.3">
      <c r="A108" s="172" t="s">
        <v>636</v>
      </c>
    </row>
    <row r="109" spans="1:1" x14ac:dyDescent="0.3">
      <c r="A109" s="172"/>
    </row>
    <row r="110" spans="1:1" x14ac:dyDescent="0.3">
      <c r="A110" s="172" t="s">
        <v>648</v>
      </c>
    </row>
    <row r="111" spans="1:1" x14ac:dyDescent="0.3">
      <c r="A111" s="173" t="s">
        <v>649</v>
      </c>
    </row>
    <row r="112" spans="1:1" x14ac:dyDescent="0.3">
      <c r="A112" s="172"/>
    </row>
    <row r="113" spans="1:1" x14ac:dyDescent="0.3">
      <c r="A113" s="172" t="s">
        <v>650</v>
      </c>
    </row>
    <row r="114" spans="1:1" x14ac:dyDescent="0.3">
      <c r="A114" s="172" t="s">
        <v>651</v>
      </c>
    </row>
    <row r="115" spans="1:1" x14ac:dyDescent="0.3">
      <c r="A115" s="172"/>
    </row>
    <row r="116" spans="1:1" x14ac:dyDescent="0.3">
      <c r="A116" s="172" t="s">
        <v>652</v>
      </c>
    </row>
    <row r="117" spans="1:1" x14ac:dyDescent="0.3">
      <c r="A117" s="172" t="s">
        <v>636</v>
      </c>
    </row>
    <row r="118" spans="1:1" x14ac:dyDescent="0.3">
      <c r="A118" s="172"/>
    </row>
    <row r="119" spans="1:1" x14ac:dyDescent="0.3">
      <c r="A119" s="172" t="s">
        <v>653</v>
      </c>
    </row>
    <row r="120" spans="1:1" x14ac:dyDescent="0.3">
      <c r="A120" s="172" t="s">
        <v>654</v>
      </c>
    </row>
    <row r="121" spans="1:1" x14ac:dyDescent="0.3">
      <c r="A121" s="172"/>
    </row>
    <row r="122" spans="1:1" x14ac:dyDescent="0.3">
      <c r="A122" s="172" t="s">
        <v>655</v>
      </c>
    </row>
    <row r="123" spans="1:1" x14ac:dyDescent="0.3">
      <c r="A123" s="172" t="s">
        <v>656</v>
      </c>
    </row>
    <row r="124" spans="1:1" x14ac:dyDescent="0.3">
      <c r="A124" s="172"/>
    </row>
    <row r="125" spans="1:1" x14ac:dyDescent="0.3">
      <c r="A125" s="172" t="s">
        <v>657</v>
      </c>
    </row>
    <row r="126" spans="1:1" x14ac:dyDescent="0.3">
      <c r="A126" s="172" t="s">
        <v>658</v>
      </c>
    </row>
    <row r="127" spans="1:1" x14ac:dyDescent="0.3">
      <c r="A127" s="172"/>
    </row>
    <row r="128" spans="1:1" x14ac:dyDescent="0.3">
      <c r="A128" s="172" t="s">
        <v>659</v>
      </c>
    </row>
    <row r="129" spans="1:1" x14ac:dyDescent="0.3">
      <c r="A129" s="172" t="s">
        <v>636</v>
      </c>
    </row>
  </sheetData>
  <mergeCells count="1">
    <mergeCell ref="B1:B2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Jelena Matijević</cp:lastModifiedBy>
  <dcterms:created xsi:type="dcterms:W3CDTF">2023-02-10T06:51:49Z</dcterms:created>
  <dcterms:modified xsi:type="dcterms:W3CDTF">2023-04-28T10:43:08Z</dcterms:modified>
</cp:coreProperties>
</file>